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minimized="1" xWindow="32760" yWindow="32760" windowWidth="19500" windowHeight="9870" activeTab="2"/>
  </bookViews>
  <sheets>
    <sheet name="女子Ａ・Ｂ・ＯＶ５５" sheetId="1" r:id="rId1"/>
    <sheet name="男子Ｂ級" sheetId="2" r:id="rId2"/>
    <sheet name="男子Ａ級" sheetId="3" r:id="rId3"/>
    <sheet name="写真集" sheetId="4" r:id="rId4"/>
    <sheet name="登録ナンバー" sheetId="5" r:id="rId5"/>
    <sheet name="盗難及びアドバイス防止措置" sheetId="6" r:id="rId6"/>
    <sheet name="Sheet1" sheetId="7" r:id="rId7"/>
    <sheet name="Sheet2" sheetId="8" r:id="rId8"/>
  </sheets>
  <externalReferences>
    <externalReference r:id="rId11"/>
  </externalReferences>
  <definedNames>
    <definedName name="_xlnm.Print_Area" localSheetId="4">'登録ナンバー'!$A$404:$C$478</definedName>
  </definedNames>
  <calcPr fullCalcOnLoad="1"/>
</workbook>
</file>

<file path=xl/sharedStrings.xml><?xml version="1.0" encoding="utf-8"?>
<sst xmlns="http://schemas.openxmlformats.org/spreadsheetml/2006/main" count="3368" uniqueCount="1506">
  <si>
    <t>ドームA</t>
  </si>
  <si>
    <t>ドームB</t>
  </si>
  <si>
    <t>リーグ1</t>
  </si>
  <si>
    <t>成　績</t>
  </si>
  <si>
    <t>順　位</t>
  </si>
  <si>
    <t>ここに</t>
  </si>
  <si>
    <t>・</t>
  </si>
  <si>
    <t>-</t>
  </si>
  <si>
    <t>登録No</t>
  </si>
  <si>
    <t>決勝トーナメント</t>
  </si>
  <si>
    <t>優勝</t>
  </si>
  <si>
    <t>３位決定戦</t>
  </si>
  <si>
    <t>3位</t>
  </si>
  <si>
    <t>リーグ2</t>
  </si>
  <si>
    <t>片岡</t>
  </si>
  <si>
    <t>川上</t>
  </si>
  <si>
    <t>政治</t>
  </si>
  <si>
    <t>坪田</t>
  </si>
  <si>
    <t>真嘉</t>
  </si>
  <si>
    <t>牛尾</t>
  </si>
  <si>
    <t>美弥子</t>
  </si>
  <si>
    <t>中村</t>
  </si>
  <si>
    <t>貴子</t>
  </si>
  <si>
    <t>西田</t>
  </si>
  <si>
    <t>和教</t>
  </si>
  <si>
    <t>福永</t>
  </si>
  <si>
    <t>裕美</t>
  </si>
  <si>
    <t>村田</t>
  </si>
  <si>
    <t>彩子</t>
  </si>
  <si>
    <t>リーグ3</t>
  </si>
  <si>
    <t>リーグ4</t>
  </si>
  <si>
    <t>高瀬</t>
  </si>
  <si>
    <t>浅田</t>
  </si>
  <si>
    <t>藤井</t>
  </si>
  <si>
    <t>ＢＹＥ</t>
  </si>
  <si>
    <t>け３３</t>
  </si>
  <si>
    <t xml:space="preserve">  </t>
  </si>
  <si>
    <t>東近江市民</t>
  </si>
  <si>
    <t>東近江市民率</t>
  </si>
  <si>
    <t>略称</t>
  </si>
  <si>
    <t>正式名称</t>
  </si>
  <si>
    <t>男</t>
  </si>
  <si>
    <t>彦根市</t>
  </si>
  <si>
    <t>青木</t>
  </si>
  <si>
    <t>草津市</t>
  </si>
  <si>
    <t>京都市</t>
  </si>
  <si>
    <t>佐藤</t>
  </si>
  <si>
    <t>甲賀市</t>
  </si>
  <si>
    <t>女</t>
  </si>
  <si>
    <t>近江八幡市</t>
  </si>
  <si>
    <t>米原市</t>
  </si>
  <si>
    <t>長浜市</t>
  </si>
  <si>
    <t>ぼ０２</t>
  </si>
  <si>
    <t>ぼ０３</t>
  </si>
  <si>
    <t>小林</t>
  </si>
  <si>
    <t>ぼ０４</t>
  </si>
  <si>
    <t>ぼ０５</t>
  </si>
  <si>
    <t>谷口</t>
  </si>
  <si>
    <t>ぼ０６</t>
  </si>
  <si>
    <t>土田</t>
  </si>
  <si>
    <t>ぼ０７</t>
  </si>
  <si>
    <t>ぼ０８</t>
  </si>
  <si>
    <t>ぼ０９</t>
  </si>
  <si>
    <t>ぼ１０</t>
  </si>
  <si>
    <t>ぼ１１</t>
  </si>
  <si>
    <t>ぼ１２</t>
  </si>
  <si>
    <t>ぼ１３</t>
  </si>
  <si>
    <t>ぼ１４</t>
  </si>
  <si>
    <t>ぼ１５</t>
  </si>
  <si>
    <t>ぼ１６</t>
  </si>
  <si>
    <t>木村</t>
  </si>
  <si>
    <t>ぼ１７</t>
  </si>
  <si>
    <t>直美</t>
  </si>
  <si>
    <t>ぼ１８</t>
  </si>
  <si>
    <t>ぼ１９</t>
  </si>
  <si>
    <t>ぼ２０</t>
  </si>
  <si>
    <t>千春</t>
  </si>
  <si>
    <t>守山市</t>
  </si>
  <si>
    <t>ぼ２１</t>
  </si>
  <si>
    <t>藤田</t>
  </si>
  <si>
    <t>森</t>
  </si>
  <si>
    <t>代表：牛尾　紳之介</t>
  </si>
  <si>
    <t>京セラTC</t>
  </si>
  <si>
    <t>京セラ</t>
  </si>
  <si>
    <t>き０１</t>
  </si>
  <si>
    <t>春己</t>
  </si>
  <si>
    <t>東近江市</t>
  </si>
  <si>
    <t>き０２</t>
  </si>
  <si>
    <t>山本</t>
  </si>
  <si>
    <t>　真</t>
  </si>
  <si>
    <t>き０３</t>
  </si>
  <si>
    <t>裕信</t>
  </si>
  <si>
    <t>き０４</t>
  </si>
  <si>
    <t>き０５</t>
  </si>
  <si>
    <t>坂元</t>
  </si>
  <si>
    <t>智成</t>
  </si>
  <si>
    <t>き０６</t>
  </si>
  <si>
    <t>順次</t>
  </si>
  <si>
    <t>大津市</t>
  </si>
  <si>
    <t>き０７</t>
  </si>
  <si>
    <t>き０８</t>
  </si>
  <si>
    <t>き０９</t>
  </si>
  <si>
    <t>宮道</t>
  </si>
  <si>
    <t>祐介</t>
  </si>
  <si>
    <t>き１０</t>
  </si>
  <si>
    <t>き１１</t>
  </si>
  <si>
    <t>並河</t>
  </si>
  <si>
    <t>智加</t>
  </si>
  <si>
    <t>き１２</t>
  </si>
  <si>
    <t>き１３</t>
  </si>
  <si>
    <t>岡本</t>
  </si>
  <si>
    <t>　彰</t>
  </si>
  <si>
    <t>き１４</t>
  </si>
  <si>
    <t>き１５</t>
  </si>
  <si>
    <t>き１６</t>
  </si>
  <si>
    <t>紳之介</t>
  </si>
  <si>
    <t>き１７</t>
  </si>
  <si>
    <t>き１８</t>
  </si>
  <si>
    <t>曽我</t>
  </si>
  <si>
    <t>卓矢</t>
  </si>
  <si>
    <t>き１９</t>
  </si>
  <si>
    <t>薮内</t>
  </si>
  <si>
    <t>陸久</t>
  </si>
  <si>
    <t>き２０</t>
  </si>
  <si>
    <t>き２１</t>
  </si>
  <si>
    <t>理和</t>
  </si>
  <si>
    <t>き２２</t>
  </si>
  <si>
    <t>蒲生郡</t>
  </si>
  <si>
    <t>き２３</t>
  </si>
  <si>
    <t>き２４</t>
  </si>
  <si>
    <t>兼古</t>
  </si>
  <si>
    <t>翔太</t>
  </si>
  <si>
    <t>き２５</t>
  </si>
  <si>
    <t>匡志</t>
  </si>
  <si>
    <t>C57</t>
  </si>
  <si>
    <t>野洲市</t>
  </si>
  <si>
    <t>き２６</t>
  </si>
  <si>
    <t>き２７</t>
  </si>
  <si>
    <t>湖南市</t>
  </si>
  <si>
    <t>き２８</t>
  </si>
  <si>
    <t>秋山</t>
  </si>
  <si>
    <t>太助</t>
  </si>
  <si>
    <t>き２９</t>
  </si>
  <si>
    <t>廣瀬</t>
  </si>
  <si>
    <t>智也</t>
  </si>
  <si>
    <t>き３０</t>
  </si>
  <si>
    <t>玉川</t>
  </si>
  <si>
    <t>敬三</t>
  </si>
  <si>
    <t>き３１</t>
  </si>
  <si>
    <t>太田</t>
  </si>
  <si>
    <t>圭亮</t>
  </si>
  <si>
    <t>き３２</t>
  </si>
  <si>
    <t>馬場</t>
  </si>
  <si>
    <t>英年</t>
  </si>
  <si>
    <t>き３３</t>
  </si>
  <si>
    <t>C55</t>
  </si>
  <si>
    <t>き３４</t>
  </si>
  <si>
    <t>田中</t>
  </si>
  <si>
    <t>正行</t>
  </si>
  <si>
    <t>き３５</t>
  </si>
  <si>
    <t>一色</t>
  </si>
  <si>
    <t>き３６</t>
  </si>
  <si>
    <t>菊井</t>
  </si>
  <si>
    <t>鈴夏</t>
  </si>
  <si>
    <t>き３７</t>
  </si>
  <si>
    <t>和樹</t>
  </si>
  <si>
    <t>き３８</t>
  </si>
  <si>
    <t>き３９</t>
  </si>
  <si>
    <t>き４０</t>
  </si>
  <si>
    <t>桜井</t>
  </si>
  <si>
    <t>貴哉</t>
  </si>
  <si>
    <t>き４１</t>
  </si>
  <si>
    <t>き４２</t>
  </si>
  <si>
    <t>高橋</t>
  </si>
  <si>
    <t>雄祐</t>
  </si>
  <si>
    <t>き４３</t>
  </si>
  <si>
    <t>吉本</t>
  </si>
  <si>
    <t>泰二</t>
  </si>
  <si>
    <t>き４４</t>
  </si>
  <si>
    <t>村尾</t>
  </si>
  <si>
    <t>彰了</t>
  </si>
  <si>
    <t>き４５</t>
  </si>
  <si>
    <t>澤田</t>
  </si>
  <si>
    <t>き４６</t>
  </si>
  <si>
    <t>き４７</t>
  </si>
  <si>
    <t>き４８</t>
  </si>
  <si>
    <t>住谷</t>
  </si>
  <si>
    <t>岳司</t>
  </si>
  <si>
    <t>き４９</t>
  </si>
  <si>
    <t>永田</t>
  </si>
  <si>
    <t>寛教</t>
  </si>
  <si>
    <t>き５０</t>
  </si>
  <si>
    <t>柴田</t>
  </si>
  <si>
    <t>雅寛</t>
  </si>
  <si>
    <t>名古屋市</t>
  </si>
  <si>
    <t>き５１</t>
  </si>
  <si>
    <t>き５２</t>
  </si>
  <si>
    <t>菊池</t>
  </si>
  <si>
    <t>健太郎</t>
  </si>
  <si>
    <t>宇治市</t>
  </si>
  <si>
    <t>き５３</t>
  </si>
  <si>
    <t>村西</t>
  </si>
  <si>
    <t>き５４</t>
  </si>
  <si>
    <t>松本</t>
  </si>
  <si>
    <t>太一</t>
  </si>
  <si>
    <t>き５５</t>
  </si>
  <si>
    <t>竹村</t>
  </si>
  <si>
    <t>仁志</t>
  </si>
  <si>
    <t>ふ０２</t>
  </si>
  <si>
    <t>大島</t>
  </si>
  <si>
    <t>ふ０３</t>
  </si>
  <si>
    <t>ふ０４</t>
  </si>
  <si>
    <t>ふ０５</t>
  </si>
  <si>
    <t>ふ０６</t>
  </si>
  <si>
    <t>ふ０７</t>
  </si>
  <si>
    <t>ふ０８</t>
  </si>
  <si>
    <t>ふ０９</t>
  </si>
  <si>
    <t>ふ１０</t>
  </si>
  <si>
    <t>ふ１１</t>
  </si>
  <si>
    <t>ふ１２</t>
  </si>
  <si>
    <t>ふ１３</t>
  </si>
  <si>
    <t>ふ１４</t>
  </si>
  <si>
    <t>清水</t>
  </si>
  <si>
    <t>ふ１５</t>
  </si>
  <si>
    <t>ふ１６</t>
  </si>
  <si>
    <t>ふ１７</t>
  </si>
  <si>
    <t>ふ１８</t>
  </si>
  <si>
    <t>ふ１９</t>
  </si>
  <si>
    <t>Jr</t>
  </si>
  <si>
    <t>ふ２０</t>
  </si>
  <si>
    <t>ふ２１</t>
  </si>
  <si>
    <t>西村</t>
  </si>
  <si>
    <t>愛荘町</t>
  </si>
  <si>
    <t>代表 北村 健</t>
  </si>
  <si>
    <t>at2002take@yahoo.co.jp</t>
  </si>
  <si>
    <t>グリフィンズ</t>
  </si>
  <si>
    <t>東近江グリフィンズ</t>
  </si>
  <si>
    <t>ぐ０２</t>
  </si>
  <si>
    <t>ぐ０３</t>
  </si>
  <si>
    <t>ぐ０４</t>
  </si>
  <si>
    <t>ぐ０５</t>
  </si>
  <si>
    <t>梅本</t>
  </si>
  <si>
    <t>彬充</t>
  </si>
  <si>
    <t>ぐ０６</t>
  </si>
  <si>
    <t>浦崎</t>
  </si>
  <si>
    <t>康平</t>
  </si>
  <si>
    <t>ぐ０７</t>
  </si>
  <si>
    <t>ぐ０８</t>
  </si>
  <si>
    <t>ぐ０９</t>
  </si>
  <si>
    <t>栗東市</t>
  </si>
  <si>
    <t>ぐ１０</t>
  </si>
  <si>
    <t>鍵谷</t>
  </si>
  <si>
    <t>浩太</t>
  </si>
  <si>
    <t>ぐ１１</t>
  </si>
  <si>
    <t>ぐ１２</t>
  </si>
  <si>
    <t>岸本</t>
  </si>
  <si>
    <t>ぐ１３</t>
  </si>
  <si>
    <t>北野</t>
  </si>
  <si>
    <t>照幸</t>
  </si>
  <si>
    <t>ぐ１４</t>
  </si>
  <si>
    <t>北村　</t>
  </si>
  <si>
    <t>健</t>
  </si>
  <si>
    <t>ぐ１５</t>
  </si>
  <si>
    <t>ぐ１６</t>
  </si>
  <si>
    <t>ぐ１７</t>
  </si>
  <si>
    <t>ぐ１８</t>
  </si>
  <si>
    <t>達也</t>
  </si>
  <si>
    <t>ぐ１９</t>
  </si>
  <si>
    <t>長谷川</t>
  </si>
  <si>
    <t>ぐ２０</t>
  </si>
  <si>
    <t>愛知郡</t>
  </si>
  <si>
    <t>ぐ２１</t>
  </si>
  <si>
    <t>ぐ２２</t>
  </si>
  <si>
    <t>ぐ２３</t>
  </si>
  <si>
    <t>ぐ２４</t>
  </si>
  <si>
    <t>ぐ２５</t>
  </si>
  <si>
    <t>ぐ２６</t>
  </si>
  <si>
    <t>ぐ２７</t>
  </si>
  <si>
    <t>ぐ２８</t>
  </si>
  <si>
    <t>ぐ２９</t>
  </si>
  <si>
    <t>ぐ３０</t>
  </si>
  <si>
    <t>ぐ３１</t>
  </si>
  <si>
    <t>ぐ３２</t>
  </si>
  <si>
    <t>ぐ３３</t>
  </si>
  <si>
    <t>ぐ３４</t>
  </si>
  <si>
    <t>ぐ３５</t>
  </si>
  <si>
    <t>ぐ３６</t>
  </si>
  <si>
    <t>純子</t>
  </si>
  <si>
    <t>ぐ３７</t>
  </si>
  <si>
    <t>ぐ３８</t>
  </si>
  <si>
    <t>遠崎</t>
  </si>
  <si>
    <t>ぐ３９</t>
  </si>
  <si>
    <t>ぐ４０</t>
  </si>
  <si>
    <t>ぐ４１</t>
  </si>
  <si>
    <t>梅森</t>
  </si>
  <si>
    <t>ぐ４２</t>
  </si>
  <si>
    <t>ぐ４３</t>
  </si>
  <si>
    <t>伊藤</t>
  </si>
  <si>
    <t>ぐ４４</t>
  </si>
  <si>
    <t>ぐ４５</t>
  </si>
  <si>
    <t>森田</t>
  </si>
  <si>
    <t>ぐ４６</t>
  </si>
  <si>
    <t>ぐ４７</t>
  </si>
  <si>
    <t>ぐ４８</t>
  </si>
  <si>
    <t>ぐ４９</t>
  </si>
  <si>
    <t>ぐ５０</t>
  </si>
  <si>
    <t>川並和之</t>
  </si>
  <si>
    <t>kawanami0930@yahoo.co.jp</t>
  </si>
  <si>
    <t>法人会員</t>
  </si>
  <si>
    <t>Ｋテニスカレッジ</t>
  </si>
  <si>
    <t>Kテニス</t>
  </si>
  <si>
    <t>け０１</t>
  </si>
  <si>
    <t>稲岡</t>
  </si>
  <si>
    <t>和紀</t>
  </si>
  <si>
    <t>け０３</t>
  </si>
  <si>
    <t>け０４</t>
  </si>
  <si>
    <t>大樹</t>
  </si>
  <si>
    <t>け０５</t>
  </si>
  <si>
    <t>押谷</t>
  </si>
  <si>
    <t>繁樹</t>
  </si>
  <si>
    <t>け０６</t>
  </si>
  <si>
    <t>け０７</t>
  </si>
  <si>
    <t>浩範</t>
  </si>
  <si>
    <t>け０８</t>
  </si>
  <si>
    <t>け０９</t>
  </si>
  <si>
    <t>上村</t>
  </si>
  <si>
    <t>悠大</t>
  </si>
  <si>
    <t>け１０</t>
  </si>
  <si>
    <t>　武</t>
  </si>
  <si>
    <t>け１１</t>
  </si>
  <si>
    <t>悠作</t>
  </si>
  <si>
    <t>け１２</t>
  </si>
  <si>
    <t>川並</t>
  </si>
  <si>
    <t>和之</t>
  </si>
  <si>
    <t>け１３</t>
  </si>
  <si>
    <t>　誠</t>
  </si>
  <si>
    <t>け１４</t>
  </si>
  <si>
    <t>け１５</t>
  </si>
  <si>
    <t>善和</t>
  </si>
  <si>
    <t>犬上郡</t>
  </si>
  <si>
    <t>け１６</t>
  </si>
  <si>
    <t>　治</t>
  </si>
  <si>
    <t>日野町</t>
  </si>
  <si>
    <t>け１７</t>
  </si>
  <si>
    <t>　淳</t>
  </si>
  <si>
    <t>け１８</t>
  </si>
  <si>
    <t>け１９</t>
  </si>
  <si>
    <t>永里</t>
  </si>
  <si>
    <t>裕次</t>
  </si>
  <si>
    <t>三重県</t>
  </si>
  <si>
    <t>け２０</t>
  </si>
  <si>
    <t>け２１</t>
  </si>
  <si>
    <t>け２２</t>
  </si>
  <si>
    <t>け２３</t>
  </si>
  <si>
    <t>け２４</t>
  </si>
  <si>
    <t>け２５</t>
  </si>
  <si>
    <t>け２６</t>
  </si>
  <si>
    <t>宮嶋</t>
  </si>
  <si>
    <t>利行</t>
  </si>
  <si>
    <t>け２７</t>
  </si>
  <si>
    <t>山口</t>
  </si>
  <si>
    <t>直彦</t>
  </si>
  <si>
    <t>け２８</t>
  </si>
  <si>
    <t>真彦</t>
  </si>
  <si>
    <t>け２９</t>
  </si>
  <si>
    <t>け３０</t>
  </si>
  <si>
    <t>吉野</t>
  </si>
  <si>
    <t>淳也</t>
  </si>
  <si>
    <t>け３１</t>
  </si>
  <si>
    <t>石原</t>
  </si>
  <si>
    <t>はる美</t>
  </si>
  <si>
    <t>け３２</t>
  </si>
  <si>
    <t>池尻</t>
  </si>
  <si>
    <t>陽香</t>
  </si>
  <si>
    <t>姫欧</t>
  </si>
  <si>
    <t>け３４</t>
  </si>
  <si>
    <t>出縄</t>
  </si>
  <si>
    <t>久子</t>
  </si>
  <si>
    <t>け３５</t>
  </si>
  <si>
    <t>容子</t>
  </si>
  <si>
    <t>け３６</t>
  </si>
  <si>
    <t>梶木</t>
  </si>
  <si>
    <t>和子</t>
  </si>
  <si>
    <t>け３７</t>
  </si>
  <si>
    <t>け３８</t>
  </si>
  <si>
    <t>け３９</t>
  </si>
  <si>
    <t>和枝</t>
  </si>
  <si>
    <t>け４０</t>
  </si>
  <si>
    <t>有紀</t>
  </si>
  <si>
    <t>竜王町</t>
  </si>
  <si>
    <t>け４１</t>
  </si>
  <si>
    <t>永松</t>
  </si>
  <si>
    <t>け４２</t>
  </si>
  <si>
    <t>け４３</t>
  </si>
  <si>
    <t>布藤</t>
  </si>
  <si>
    <t>江実子</t>
  </si>
  <si>
    <t>け４４</t>
  </si>
  <si>
    <t>美由希</t>
  </si>
  <si>
    <t>村田ＴＣ</t>
  </si>
  <si>
    <t>安久</t>
  </si>
  <si>
    <t>智之</t>
  </si>
  <si>
    <t>む０２</t>
  </si>
  <si>
    <t>稲泉　</t>
  </si>
  <si>
    <t>聡</t>
  </si>
  <si>
    <t>む０３</t>
  </si>
  <si>
    <t>岡川</t>
  </si>
  <si>
    <t>謙二</t>
  </si>
  <si>
    <t>む０４</t>
  </si>
  <si>
    <t>児玉</t>
  </si>
  <si>
    <t>雅弘</t>
  </si>
  <si>
    <t>む０５</t>
  </si>
  <si>
    <t>徳永</t>
  </si>
  <si>
    <t xml:space="preserve"> 剛</t>
  </si>
  <si>
    <t>む０６</t>
  </si>
  <si>
    <t>杉山</t>
  </si>
  <si>
    <t>邦夫</t>
  </si>
  <si>
    <t>む０７</t>
  </si>
  <si>
    <t>杉本</t>
  </si>
  <si>
    <t>龍平</t>
  </si>
  <si>
    <t>む０８</t>
  </si>
  <si>
    <t>英二</t>
  </si>
  <si>
    <t>む０９</t>
  </si>
  <si>
    <t>泉谷</t>
  </si>
  <si>
    <t>純也</t>
  </si>
  <si>
    <t>む１０</t>
  </si>
  <si>
    <t>隆昭</t>
  </si>
  <si>
    <t>む１１</t>
  </si>
  <si>
    <t>前田</t>
  </si>
  <si>
    <t>雅人</t>
  </si>
  <si>
    <t>む１２</t>
  </si>
  <si>
    <t>典人</t>
  </si>
  <si>
    <t>む１３</t>
  </si>
  <si>
    <t>二ツ井</t>
  </si>
  <si>
    <t>裕也</t>
  </si>
  <si>
    <t>む１４</t>
  </si>
  <si>
    <t>森永</t>
  </si>
  <si>
    <t>洋介</t>
  </si>
  <si>
    <t>む１５</t>
  </si>
  <si>
    <t>冨田</t>
  </si>
  <si>
    <t>哲弥</t>
  </si>
  <si>
    <t>む１６</t>
  </si>
  <si>
    <t>辰巳</t>
  </si>
  <si>
    <t>悟朗</t>
  </si>
  <si>
    <t>む１７</t>
  </si>
  <si>
    <t>河野</t>
  </si>
  <si>
    <t>晶子</t>
  </si>
  <si>
    <t>む１８</t>
  </si>
  <si>
    <t>恵美</t>
  </si>
  <si>
    <t>む１９</t>
  </si>
  <si>
    <t>西澤</t>
  </si>
  <si>
    <t>友紀</t>
  </si>
  <si>
    <t>む２０</t>
  </si>
  <si>
    <t>速水</t>
  </si>
  <si>
    <t>む２１</t>
  </si>
  <si>
    <t>多田</t>
  </si>
  <si>
    <t>麻実</t>
  </si>
  <si>
    <t>む２２</t>
  </si>
  <si>
    <t>む２３</t>
  </si>
  <si>
    <t>堀田</t>
  </si>
  <si>
    <t>明子</t>
  </si>
  <si>
    <t>む２４</t>
  </si>
  <si>
    <t>大脇</t>
  </si>
  <si>
    <t>和世</t>
  </si>
  <si>
    <t>む２５</t>
  </si>
  <si>
    <t>後藤</t>
  </si>
  <si>
    <t>圭介</t>
  </si>
  <si>
    <t>む２６</t>
  </si>
  <si>
    <t>晃平</t>
  </si>
  <si>
    <t>む２７</t>
  </si>
  <si>
    <t>原田</t>
  </si>
  <si>
    <t>真稔</t>
  </si>
  <si>
    <t>む２８</t>
  </si>
  <si>
    <t>池内</t>
  </si>
  <si>
    <t>伸介</t>
  </si>
  <si>
    <t>む２９</t>
  </si>
  <si>
    <t>む３０</t>
  </si>
  <si>
    <t>岩田</t>
  </si>
  <si>
    <t>光央</t>
  </si>
  <si>
    <t>む３１</t>
  </si>
  <si>
    <t>三神</t>
  </si>
  <si>
    <t>秀嗣</t>
  </si>
  <si>
    <t>む３２</t>
  </si>
  <si>
    <t>庸子</t>
  </si>
  <si>
    <t>む３３</t>
  </si>
  <si>
    <t>む３４</t>
  </si>
  <si>
    <t>朋子</t>
  </si>
  <si>
    <t>む３５</t>
  </si>
  <si>
    <t>あずさ</t>
  </si>
  <si>
    <t>む３６</t>
  </si>
  <si>
    <t>文代</t>
  </si>
  <si>
    <t>む３７</t>
  </si>
  <si>
    <t>む３８</t>
  </si>
  <si>
    <t>村川</t>
  </si>
  <si>
    <t>む３９</t>
  </si>
  <si>
    <t>洋平</t>
  </si>
  <si>
    <t>む４０</t>
  </si>
  <si>
    <t>田淵</t>
  </si>
  <si>
    <t>敏史</t>
  </si>
  <si>
    <t>む４１</t>
  </si>
  <si>
    <t>穐山</t>
  </si>
  <si>
    <t xml:space="preserve">  航</t>
  </si>
  <si>
    <t>む４２</t>
  </si>
  <si>
    <t>国太郎</t>
  </si>
  <si>
    <t>む４３</t>
  </si>
  <si>
    <t>南井</t>
  </si>
  <si>
    <t>まどか</t>
  </si>
  <si>
    <t>む４４</t>
  </si>
  <si>
    <t>多佳美</t>
  </si>
  <si>
    <t>む４５</t>
  </si>
  <si>
    <t>春澄</t>
  </si>
  <si>
    <t>む４６</t>
  </si>
  <si>
    <t>二上</t>
  </si>
  <si>
    <t>貴光</t>
  </si>
  <si>
    <t>む４７</t>
  </si>
  <si>
    <t>山田</t>
  </si>
  <si>
    <t>義大</t>
  </si>
  <si>
    <t>む４８</t>
  </si>
  <si>
    <t>む４９</t>
  </si>
  <si>
    <t>川東</t>
  </si>
  <si>
    <t>真央</t>
  </si>
  <si>
    <t>和彦</t>
  </si>
  <si>
    <t>北川</t>
  </si>
  <si>
    <t>平野</t>
  </si>
  <si>
    <t>上津慶和</t>
  </si>
  <si>
    <t>smile.yu5052@gmail.com</t>
  </si>
  <si>
    <t>TDC</t>
  </si>
  <si>
    <t>て０１</t>
  </si>
  <si>
    <t>て０２</t>
  </si>
  <si>
    <t>大野</t>
  </si>
  <si>
    <t>みずき</t>
  </si>
  <si>
    <t>て０３</t>
  </si>
  <si>
    <t>片桐</t>
  </si>
  <si>
    <t>美里</t>
  </si>
  <si>
    <t>て０４</t>
  </si>
  <si>
    <t>円香</t>
  </si>
  <si>
    <t>て０５</t>
  </si>
  <si>
    <t>草野</t>
  </si>
  <si>
    <t>菜摘</t>
  </si>
  <si>
    <t>て０６</t>
  </si>
  <si>
    <t>て０７</t>
  </si>
  <si>
    <t>真弓</t>
  </si>
  <si>
    <t>て０８</t>
  </si>
  <si>
    <t>中川</t>
  </si>
  <si>
    <t>久江</t>
  </si>
  <si>
    <t>て０９</t>
  </si>
  <si>
    <t>姫井</t>
  </si>
  <si>
    <t>亜利沙</t>
  </si>
  <si>
    <t>て１０</t>
  </si>
  <si>
    <t>て１１</t>
  </si>
  <si>
    <t>美恵</t>
  </si>
  <si>
    <t>て１２</t>
  </si>
  <si>
    <t>て１３</t>
  </si>
  <si>
    <t>山岡</t>
  </si>
  <si>
    <t>て１４</t>
  </si>
  <si>
    <t>鹿野</t>
  </si>
  <si>
    <t>て１５</t>
  </si>
  <si>
    <t>猪飼</t>
  </si>
  <si>
    <t>尚輝</t>
  </si>
  <si>
    <t>て１６</t>
  </si>
  <si>
    <t>石内</t>
  </si>
  <si>
    <t>伸幸</t>
  </si>
  <si>
    <t>て１７</t>
  </si>
  <si>
    <t>上原</t>
  </si>
  <si>
    <t>義弘</t>
  </si>
  <si>
    <t>て１８</t>
  </si>
  <si>
    <t>上津</t>
  </si>
  <si>
    <t>慶和</t>
  </si>
  <si>
    <t>て１９</t>
  </si>
  <si>
    <t>栄介</t>
  </si>
  <si>
    <t>て２０</t>
  </si>
  <si>
    <t>て２１</t>
  </si>
  <si>
    <t>靖之</t>
  </si>
  <si>
    <t>て２２</t>
  </si>
  <si>
    <t>川合</t>
  </si>
  <si>
    <t>て２３</t>
  </si>
  <si>
    <t>て２４</t>
  </si>
  <si>
    <t>て２５</t>
  </si>
  <si>
    <t>て２６</t>
  </si>
  <si>
    <t>雄大</t>
  </si>
  <si>
    <t>て２７</t>
  </si>
  <si>
    <t>澁谷</t>
  </si>
  <si>
    <t>晃大</t>
  </si>
  <si>
    <t>て２８</t>
  </si>
  <si>
    <t>嶋村</t>
  </si>
  <si>
    <t>て２９</t>
  </si>
  <si>
    <t>白井</t>
  </si>
  <si>
    <t>秀幸</t>
  </si>
  <si>
    <t>て３０</t>
  </si>
  <si>
    <t>て３１</t>
  </si>
  <si>
    <t>津曲</t>
  </si>
  <si>
    <t>崇志</t>
  </si>
  <si>
    <t>て３２</t>
  </si>
  <si>
    <t>中尾</t>
  </si>
  <si>
    <t>大阪府</t>
  </si>
  <si>
    <t>て３３</t>
  </si>
  <si>
    <t>西嶌</t>
  </si>
  <si>
    <t>て３４</t>
  </si>
  <si>
    <t>野村</t>
  </si>
  <si>
    <t>良平</t>
  </si>
  <si>
    <t>て３５</t>
  </si>
  <si>
    <t>て３６</t>
  </si>
  <si>
    <t>東山</t>
  </si>
  <si>
    <t>て３７</t>
  </si>
  <si>
    <t>遼太郎</t>
  </si>
  <si>
    <t>て３８</t>
  </si>
  <si>
    <t>稔貴</t>
  </si>
  <si>
    <t>て３９</t>
  </si>
  <si>
    <t>て４０</t>
  </si>
  <si>
    <t>代表　片岡一寿</t>
  </si>
  <si>
    <t>ptkq67180＠yahoo.co.jp</t>
  </si>
  <si>
    <t>うさかめ</t>
  </si>
  <si>
    <t>うさぎとかめの集い</t>
  </si>
  <si>
    <t>う０２</t>
  </si>
  <si>
    <t>井内</t>
  </si>
  <si>
    <t>一博</t>
  </si>
  <si>
    <t>う０３</t>
  </si>
  <si>
    <t>う０４</t>
  </si>
  <si>
    <t>う０５</t>
  </si>
  <si>
    <t>う０６</t>
  </si>
  <si>
    <t>亀井</t>
  </si>
  <si>
    <t>う０７</t>
  </si>
  <si>
    <t>う０８</t>
  </si>
  <si>
    <t>う０９</t>
  </si>
  <si>
    <t>う１０</t>
  </si>
  <si>
    <t>う１１</t>
  </si>
  <si>
    <t>拓哉</t>
  </si>
  <si>
    <t>う１２</t>
  </si>
  <si>
    <t>う１３</t>
  </si>
  <si>
    <t>和也</t>
  </si>
  <si>
    <t>う１４</t>
  </si>
  <si>
    <t>眞志</t>
  </si>
  <si>
    <t>う１５</t>
  </si>
  <si>
    <t>竹下</t>
  </si>
  <si>
    <t>英伸</t>
  </si>
  <si>
    <t>う１６</t>
  </si>
  <si>
    <t>う１７</t>
  </si>
  <si>
    <t>う１８</t>
  </si>
  <si>
    <t>う１９</t>
  </si>
  <si>
    <t>う２０</t>
  </si>
  <si>
    <t>う２１</t>
  </si>
  <si>
    <t>う２２</t>
  </si>
  <si>
    <t>う２３</t>
  </si>
  <si>
    <t>う２４</t>
  </si>
  <si>
    <t>う２５</t>
  </si>
  <si>
    <t>う２６</t>
  </si>
  <si>
    <t>う２７</t>
  </si>
  <si>
    <t>う２８</t>
  </si>
  <si>
    <t>う２９</t>
  </si>
  <si>
    <t>和宏</t>
  </si>
  <si>
    <t>う３０</t>
  </si>
  <si>
    <t>う３１</t>
  </si>
  <si>
    <t>う３２</t>
  </si>
  <si>
    <t>う３３</t>
  </si>
  <si>
    <t>う３４</t>
  </si>
  <si>
    <t>う３５</t>
  </si>
  <si>
    <t>う３６</t>
  </si>
  <si>
    <t>う３７</t>
  </si>
  <si>
    <t>う３８</t>
  </si>
  <si>
    <t>う３９</t>
  </si>
  <si>
    <t>淳子</t>
  </si>
  <si>
    <t>う４０</t>
  </si>
  <si>
    <t>う４１</t>
  </si>
  <si>
    <t>う４２</t>
  </si>
  <si>
    <t>う４３</t>
  </si>
  <si>
    <t>う４４</t>
  </si>
  <si>
    <t>う４５</t>
  </si>
  <si>
    <t>う４６</t>
  </si>
  <si>
    <t>う４７</t>
  </si>
  <si>
    <t>う４８</t>
  </si>
  <si>
    <t>Ｊｒ</t>
  </si>
  <si>
    <t>登録メンバー</t>
  </si>
  <si>
    <t>東近江市　市民率</t>
  </si>
  <si>
    <t>盗難防止及び　アドバイス防止のための　措置</t>
  </si>
  <si>
    <t>ドームで試合の場合は</t>
  </si>
  <si>
    <t>試合に入る選手の方はABコートの間の長椅子に荷物を置き（貴重品を入れ）チェンジコート時は　この長椅子で</t>
  </si>
  <si>
    <t>休憩をとること、木のベンチに近づかないまた。試合が終わったら　荷物を持って　移動する。　</t>
  </si>
  <si>
    <t>試合中以外の方（応援、見学等）は、木のベンチに　座って　見るようにする。立って見ない。</t>
  </si>
  <si>
    <t>本部</t>
  </si>
  <si>
    <t>木のベンチ</t>
  </si>
  <si>
    <t>長椅子</t>
  </si>
  <si>
    <t>自動ドア</t>
  </si>
  <si>
    <t>スコアボード</t>
  </si>
  <si>
    <t>右（Right)が赤（Red)</t>
  </si>
  <si>
    <t>ドロー上の選手が左</t>
  </si>
  <si>
    <t>あ１５</t>
  </si>
  <si>
    <t>澤村</t>
  </si>
  <si>
    <t>四日市市</t>
  </si>
  <si>
    <t>き５６</t>
  </si>
  <si>
    <t>東近江市</t>
  </si>
  <si>
    <t>き５７</t>
  </si>
  <si>
    <t>き５８</t>
  </si>
  <si>
    <t>女</t>
  </si>
  <si>
    <t>湖南市</t>
  </si>
  <si>
    <t>清水</t>
  </si>
  <si>
    <t>和田</t>
  </si>
  <si>
    <t>桃子</t>
  </si>
  <si>
    <t>京都府</t>
  </si>
  <si>
    <t>藤岡</t>
  </si>
  <si>
    <t>美智子</t>
  </si>
  <si>
    <t>濱田</t>
  </si>
  <si>
    <t>彬弘</t>
  </si>
  <si>
    <t>男</t>
  </si>
  <si>
    <t>大津市</t>
  </si>
  <si>
    <t>晴香</t>
  </si>
  <si>
    <t>内田</t>
  </si>
  <si>
    <t>理沙</t>
  </si>
  <si>
    <t>岐阜県</t>
  </si>
  <si>
    <t>鵜飼</t>
  </si>
  <si>
    <t>元一</t>
  </si>
  <si>
    <t>西尾</t>
  </si>
  <si>
    <t>友里</t>
  </si>
  <si>
    <t>愛知県</t>
  </si>
  <si>
    <t>漆原</t>
  </si>
  <si>
    <t>大介</t>
  </si>
  <si>
    <t>東近江市</t>
  </si>
  <si>
    <t>け４５</t>
  </si>
  <si>
    <t>け４６</t>
  </si>
  <si>
    <t>藤本</t>
  </si>
  <si>
    <t>雅之</t>
  </si>
  <si>
    <t>け４７</t>
  </si>
  <si>
    <t>矢田</t>
  </si>
  <si>
    <t>　圭</t>
  </si>
  <si>
    <t>け４８</t>
  </si>
  <si>
    <t>け４９</t>
  </si>
  <si>
    <t>愛知郡</t>
  </si>
  <si>
    <t>け５０</t>
  </si>
  <si>
    <t>け５１</t>
  </si>
  <si>
    <t>福永</t>
  </si>
  <si>
    <t>一典</t>
  </si>
  <si>
    <t>け５２</t>
  </si>
  <si>
    <t>畑</t>
  </si>
  <si>
    <t>　彰</t>
  </si>
  <si>
    <t>山本</t>
  </si>
  <si>
    <t>湖東プラチナ</t>
  </si>
  <si>
    <t>近江八幡市</t>
  </si>
  <si>
    <t>代表　宮崎　大悟</t>
  </si>
  <si>
    <t>miyazakid@sekisuijsuhi.co.jp</t>
  </si>
  <si>
    <t>積樹T</t>
  </si>
  <si>
    <t>積水樹脂テニスクラブ</t>
  </si>
  <si>
    <t>せ０１</t>
  </si>
  <si>
    <t>清水</t>
  </si>
  <si>
    <t>せ０２</t>
  </si>
  <si>
    <t>野洲市</t>
  </si>
  <si>
    <t>せ０３</t>
  </si>
  <si>
    <t>せ０４</t>
  </si>
  <si>
    <t>守山市</t>
  </si>
  <si>
    <t>せ０５</t>
  </si>
  <si>
    <t>竜王町</t>
  </si>
  <si>
    <t>せ０６</t>
  </si>
  <si>
    <t>平野</t>
  </si>
  <si>
    <t>和也</t>
  </si>
  <si>
    <t>せ０８</t>
  </si>
  <si>
    <t>佐藤</t>
  </si>
  <si>
    <t>女</t>
  </si>
  <si>
    <t>せ０９</t>
  </si>
  <si>
    <t>草津市</t>
  </si>
  <si>
    <t>長浜市</t>
  </si>
  <si>
    <t>て４１</t>
  </si>
  <si>
    <t>て４２</t>
  </si>
  <si>
    <t>て４３</t>
  </si>
  <si>
    <t>て４４</t>
  </si>
  <si>
    <t>米原市</t>
  </si>
  <si>
    <t>て４５</t>
  </si>
  <si>
    <t>て４６</t>
  </si>
  <si>
    <t>う４９</t>
  </si>
  <si>
    <t>竹下</t>
  </si>
  <si>
    <t>恭平</t>
  </si>
  <si>
    <t>Jr</t>
  </si>
  <si>
    <t>うさぎとかめの集い</t>
  </si>
  <si>
    <t>田中</t>
  </si>
  <si>
    <t>伸一</t>
  </si>
  <si>
    <t>深田</t>
  </si>
  <si>
    <t>健太郎</t>
  </si>
  <si>
    <t>石岡</t>
  </si>
  <si>
    <t>良典</t>
  </si>
  <si>
    <t>北野</t>
  </si>
  <si>
    <t>智尋</t>
  </si>
  <si>
    <t>本田</t>
  </si>
  <si>
    <t>建一</t>
  </si>
  <si>
    <t>甲賀市</t>
  </si>
  <si>
    <t>木森</t>
  </si>
  <si>
    <t>厚志</t>
  </si>
  <si>
    <t>竹内</t>
  </si>
  <si>
    <t>け５４</t>
  </si>
  <si>
    <t>木澤</t>
  </si>
  <si>
    <t>真人</t>
  </si>
  <si>
    <t>け５５</t>
  </si>
  <si>
    <t>山脇</t>
  </si>
  <si>
    <t>清之</t>
  </si>
  <si>
    <t>朝日</t>
  </si>
  <si>
    <t>尚紀</t>
  </si>
  <si>
    <t>三重県</t>
  </si>
  <si>
    <t>智美</t>
  </si>
  <si>
    <t>こ０１</t>
  </si>
  <si>
    <t>安達</t>
  </si>
  <si>
    <t>隆一</t>
  </si>
  <si>
    <t>個人登録</t>
  </si>
  <si>
    <t>こ０２</t>
  </si>
  <si>
    <t>寺村</t>
  </si>
  <si>
    <t>浩一</t>
  </si>
  <si>
    <t>愛知郡</t>
  </si>
  <si>
    <t>あ０２</t>
  </si>
  <si>
    <t>代表　落合　良弘</t>
  </si>
  <si>
    <t xml:space="preserve">chai828@nifty.com  </t>
  </si>
  <si>
    <t>アビック</t>
  </si>
  <si>
    <t>アビックＢＢ</t>
  </si>
  <si>
    <t>あ０１</t>
  </si>
  <si>
    <t>水野</t>
  </si>
  <si>
    <t>圭補</t>
  </si>
  <si>
    <t>彦根市</t>
  </si>
  <si>
    <t>青木</t>
  </si>
  <si>
    <t>重之</t>
  </si>
  <si>
    <t>あ０３</t>
  </si>
  <si>
    <t>乾　</t>
  </si>
  <si>
    <t>勝彦</t>
  </si>
  <si>
    <t>京都市</t>
  </si>
  <si>
    <t>あ０４</t>
  </si>
  <si>
    <t>政之</t>
  </si>
  <si>
    <t>あ０５</t>
  </si>
  <si>
    <t>中村</t>
  </si>
  <si>
    <t>　亨</t>
  </si>
  <si>
    <t>あ０６</t>
  </si>
  <si>
    <t>谷崎</t>
  </si>
  <si>
    <t>真也</t>
  </si>
  <si>
    <t>甲賀市</t>
  </si>
  <si>
    <t>あ０７</t>
  </si>
  <si>
    <t>齋田</t>
  </si>
  <si>
    <t>至</t>
  </si>
  <si>
    <t>あ０８</t>
  </si>
  <si>
    <t>優子</t>
  </si>
  <si>
    <t>あ０９</t>
  </si>
  <si>
    <t>平居</t>
  </si>
  <si>
    <t>　崇</t>
  </si>
  <si>
    <t>多賀町</t>
  </si>
  <si>
    <t>あ１０</t>
  </si>
  <si>
    <t>土居</t>
  </si>
  <si>
    <t>　悟</t>
  </si>
  <si>
    <t>近江八幡市</t>
  </si>
  <si>
    <t>あ１１</t>
  </si>
  <si>
    <t>野上</t>
  </si>
  <si>
    <t>恵梨子</t>
  </si>
  <si>
    <t>長浜市</t>
  </si>
  <si>
    <t>あ１２</t>
  </si>
  <si>
    <t>西山</t>
  </si>
  <si>
    <t>抄千代</t>
  </si>
  <si>
    <t>米原市</t>
  </si>
  <si>
    <t>あ１３</t>
  </si>
  <si>
    <t>三原</t>
  </si>
  <si>
    <t>啓子</t>
  </si>
  <si>
    <t>あ１４</t>
  </si>
  <si>
    <t>落合</t>
  </si>
  <si>
    <t>良弘</t>
  </si>
  <si>
    <t>杉原</t>
  </si>
  <si>
    <t>　徹</t>
  </si>
  <si>
    <t>あ１６</t>
  </si>
  <si>
    <t>澤村</t>
  </si>
  <si>
    <t>直子</t>
  </si>
  <si>
    <t>あ１７</t>
  </si>
  <si>
    <t>松居</t>
  </si>
  <si>
    <t>眞由美</t>
  </si>
  <si>
    <t>米原市</t>
  </si>
  <si>
    <t>あ１８</t>
  </si>
  <si>
    <t>治田</t>
  </si>
  <si>
    <t>沙映子</t>
  </si>
  <si>
    <t>守山市</t>
  </si>
  <si>
    <t>あ１９</t>
  </si>
  <si>
    <t>寺本</t>
  </si>
  <si>
    <t>　恵</t>
  </si>
  <si>
    <t>愛荘町</t>
  </si>
  <si>
    <t>あ２０</t>
  </si>
  <si>
    <t>成宮</t>
  </si>
  <si>
    <t>まき</t>
  </si>
  <si>
    <t>代表　八木篤司</t>
  </si>
  <si>
    <t>me-me-yagirock@siren.ocn.ne.jp</t>
  </si>
  <si>
    <t>東近江市民</t>
  </si>
  <si>
    <t>東近江市民率</t>
  </si>
  <si>
    <t>略称</t>
  </si>
  <si>
    <t>正式名称</t>
  </si>
  <si>
    <t>ぼ０１</t>
  </si>
  <si>
    <t>東</t>
  </si>
  <si>
    <t>正隆</t>
  </si>
  <si>
    <t>ぼんズ</t>
  </si>
  <si>
    <t>男</t>
  </si>
  <si>
    <t>池端</t>
  </si>
  <si>
    <t>誠治</t>
  </si>
  <si>
    <t>金谷</t>
  </si>
  <si>
    <t>太郎</t>
  </si>
  <si>
    <t>佐野</t>
  </si>
  <si>
    <t>望</t>
  </si>
  <si>
    <t>土田</t>
  </si>
  <si>
    <t>哲也</t>
  </si>
  <si>
    <t>堤内</t>
  </si>
  <si>
    <t>昭仁</t>
  </si>
  <si>
    <t>彦根市</t>
  </si>
  <si>
    <t>康弘</t>
  </si>
  <si>
    <t>西川</t>
  </si>
  <si>
    <t>昌一</t>
  </si>
  <si>
    <t>古市</t>
  </si>
  <si>
    <t>卓志</t>
  </si>
  <si>
    <t>八木</t>
  </si>
  <si>
    <t>篤司</t>
  </si>
  <si>
    <t>伊吹</t>
  </si>
  <si>
    <t>邦子</t>
  </si>
  <si>
    <t>木村</t>
  </si>
  <si>
    <t>美香</t>
  </si>
  <si>
    <t>佐竹</t>
  </si>
  <si>
    <t>昌子</t>
  </si>
  <si>
    <t>香織</t>
  </si>
  <si>
    <t>筒井</t>
  </si>
  <si>
    <t>珠世</t>
  </si>
  <si>
    <t>千春</t>
  </si>
  <si>
    <t>橋本</t>
  </si>
  <si>
    <t>真理</t>
  </si>
  <si>
    <t>藤田</t>
  </si>
  <si>
    <t>博美</t>
  </si>
  <si>
    <t>藤原</t>
  </si>
  <si>
    <t>泰子</t>
  </si>
  <si>
    <t>日髙</t>
  </si>
  <si>
    <t>眞規子</t>
  </si>
  <si>
    <t>赤木</t>
  </si>
  <si>
    <t>　拓</t>
  </si>
  <si>
    <t>　光</t>
  </si>
  <si>
    <t>荒浪</t>
  </si>
  <si>
    <t>井澤　</t>
  </si>
  <si>
    <t>野洲市</t>
  </si>
  <si>
    <t>石田</t>
  </si>
  <si>
    <t>文彦</t>
  </si>
  <si>
    <t>　　翼</t>
  </si>
  <si>
    <t>澤田</t>
  </si>
  <si>
    <t>啓一</t>
  </si>
  <si>
    <t>陽介</t>
  </si>
  <si>
    <t>日野市</t>
  </si>
  <si>
    <t>中元寺</t>
  </si>
  <si>
    <t>功貴</t>
  </si>
  <si>
    <t>西岡</t>
  </si>
  <si>
    <t>庸介</t>
  </si>
  <si>
    <t>草津市</t>
  </si>
  <si>
    <t>松島</t>
  </si>
  <si>
    <t>浅田</t>
  </si>
  <si>
    <t>亜祐子</t>
  </si>
  <si>
    <t>愛捺花</t>
  </si>
  <si>
    <t>涼花</t>
  </si>
  <si>
    <t>成行</t>
  </si>
  <si>
    <t>川田</t>
  </si>
  <si>
    <t>貴也</t>
  </si>
  <si>
    <t>恭介</t>
  </si>
  <si>
    <t>大和郡山市</t>
  </si>
  <si>
    <t>佐治</t>
  </si>
  <si>
    <t>　武</t>
  </si>
  <si>
    <t>　祥</t>
  </si>
  <si>
    <t>細川</t>
  </si>
  <si>
    <t>知剛</t>
  </si>
  <si>
    <t>　徹</t>
  </si>
  <si>
    <t>香奈依</t>
  </si>
  <si>
    <t>大鳥</t>
  </si>
  <si>
    <t>有希子</t>
  </si>
  <si>
    <t>香芝市</t>
  </si>
  <si>
    <t>金山</t>
  </si>
  <si>
    <t>真理子</t>
  </si>
  <si>
    <t>莉乃</t>
  </si>
  <si>
    <t>島井</t>
  </si>
  <si>
    <t>美帆</t>
  </si>
  <si>
    <t>田端</t>
  </si>
  <si>
    <t>輝子</t>
  </si>
  <si>
    <t>八幡市</t>
  </si>
  <si>
    <t>由井</t>
  </si>
  <si>
    <t>利紗子</t>
  </si>
  <si>
    <t>相楽郡</t>
  </si>
  <si>
    <t/>
  </si>
  <si>
    <t>長谷出　浩</t>
  </si>
  <si>
    <t>hasede@keiaikai.or.jp</t>
  </si>
  <si>
    <t>会員</t>
  </si>
  <si>
    <t>20人</t>
  </si>
  <si>
    <t>ふ０１</t>
  </si>
  <si>
    <t>油利</t>
  </si>
  <si>
    <t xml:space="preserve"> 享</t>
  </si>
  <si>
    <t>フレンズ</t>
  </si>
  <si>
    <t>鈴木</t>
  </si>
  <si>
    <t>英夫</t>
  </si>
  <si>
    <t>長谷出</t>
  </si>
  <si>
    <t xml:space="preserve"> 浩</t>
  </si>
  <si>
    <t xml:space="preserve">山崎 </t>
  </si>
  <si>
    <t xml:space="preserve"> 豊</t>
  </si>
  <si>
    <t>奥内</t>
  </si>
  <si>
    <t>栄治</t>
  </si>
  <si>
    <t>水本</t>
  </si>
  <si>
    <t>佑人</t>
  </si>
  <si>
    <t>小路</t>
  </si>
  <si>
    <t xml:space="preserve"> 貴</t>
  </si>
  <si>
    <t>小路 貴</t>
  </si>
  <si>
    <t>平塚</t>
  </si>
  <si>
    <t xml:space="preserve"> 聡</t>
  </si>
  <si>
    <t>好真</t>
  </si>
  <si>
    <t>三代</t>
  </si>
  <si>
    <t>康成</t>
  </si>
  <si>
    <t>淳史</t>
  </si>
  <si>
    <t>善弘</t>
  </si>
  <si>
    <t>松井</t>
  </si>
  <si>
    <t>美和子</t>
  </si>
  <si>
    <t>梨絵</t>
  </si>
  <si>
    <t>土肥</t>
  </si>
  <si>
    <t>祐子</t>
  </si>
  <si>
    <t>菜々</t>
  </si>
  <si>
    <t>松村</t>
  </si>
  <si>
    <t>明香</t>
  </si>
  <si>
    <t>松村明香</t>
  </si>
  <si>
    <t>大野</t>
  </si>
  <si>
    <t>美南</t>
  </si>
  <si>
    <t>大野美南</t>
  </si>
  <si>
    <t>鍵弥</t>
  </si>
  <si>
    <t>初美</t>
  </si>
  <si>
    <t>鍵弥初美</t>
  </si>
  <si>
    <t>吉岡</t>
  </si>
  <si>
    <t>京子</t>
  </si>
  <si>
    <t>ぐ０１</t>
  </si>
  <si>
    <t>栗東市</t>
  </si>
  <si>
    <t>恵亮</t>
  </si>
  <si>
    <t>中西</t>
  </si>
  <si>
    <t>泰輝</t>
  </si>
  <si>
    <t>近江八幡市</t>
  </si>
  <si>
    <t>浜田</t>
  </si>
  <si>
    <t>　豊</t>
  </si>
  <si>
    <t>遠池</t>
  </si>
  <si>
    <t>建介</t>
  </si>
  <si>
    <t>中山</t>
  </si>
  <si>
    <t>幸典</t>
  </si>
  <si>
    <t>塩谷</t>
  </si>
  <si>
    <t>敦彦</t>
  </si>
  <si>
    <t>岡　</t>
  </si>
  <si>
    <t>仁史</t>
  </si>
  <si>
    <t>岩渕</t>
  </si>
  <si>
    <t>光紀</t>
  </si>
  <si>
    <t>岡田</t>
  </si>
  <si>
    <t>真樹</t>
  </si>
  <si>
    <t>村上</t>
  </si>
  <si>
    <t>卓</t>
  </si>
  <si>
    <t>栗東市</t>
  </si>
  <si>
    <t>久保</t>
  </si>
  <si>
    <t>侑暉</t>
  </si>
  <si>
    <t>井ノ口</t>
  </si>
  <si>
    <t>幹也</t>
  </si>
  <si>
    <t>金武</t>
  </si>
  <si>
    <t>寿憲</t>
  </si>
  <si>
    <t>奥村</t>
  </si>
  <si>
    <t>隆広</t>
  </si>
  <si>
    <t>西原</t>
  </si>
  <si>
    <t>達也</t>
  </si>
  <si>
    <t>長谷川</t>
  </si>
  <si>
    <t>俊二</t>
  </si>
  <si>
    <t>藤井</t>
  </si>
  <si>
    <t>正和</t>
  </si>
  <si>
    <t>武藤</t>
  </si>
  <si>
    <t>幸宏</t>
  </si>
  <si>
    <t>男</t>
  </si>
  <si>
    <t>京都市</t>
  </si>
  <si>
    <t>小出</t>
  </si>
  <si>
    <t>周平</t>
  </si>
  <si>
    <t>中根</t>
  </si>
  <si>
    <t>啓伍</t>
  </si>
  <si>
    <t>森　</t>
  </si>
  <si>
    <t>寿人</t>
  </si>
  <si>
    <t>田内</t>
  </si>
  <si>
    <t>孝宜</t>
  </si>
  <si>
    <t>福島</t>
  </si>
  <si>
    <t>茂嘉</t>
  </si>
  <si>
    <t>恵太</t>
  </si>
  <si>
    <t>京都府</t>
  </si>
  <si>
    <t>田中</t>
  </si>
  <si>
    <t>由子</t>
  </si>
  <si>
    <t>郊美</t>
  </si>
  <si>
    <t>　恵</t>
  </si>
  <si>
    <t>岩崎</t>
  </si>
  <si>
    <t>順子</t>
  </si>
  <si>
    <t>吉村</t>
  </si>
  <si>
    <t>安梨佐</t>
  </si>
  <si>
    <t>奈菜</t>
  </si>
  <si>
    <t>佐々木</t>
  </si>
  <si>
    <t>恵子</t>
  </si>
  <si>
    <t>高田</t>
  </si>
  <si>
    <t>貴代美</t>
  </si>
  <si>
    <t>あづさ</t>
  </si>
  <si>
    <t>高島市</t>
  </si>
  <si>
    <t>深尾</t>
  </si>
  <si>
    <t>純子</t>
  </si>
  <si>
    <t>伊藤</t>
  </si>
  <si>
    <t>牧子</t>
  </si>
  <si>
    <t>山口</t>
  </si>
  <si>
    <t>千恵</t>
  </si>
  <si>
    <t>け０２</t>
  </si>
  <si>
    <t>早苗</t>
  </si>
  <si>
    <t>西和田</t>
  </si>
  <si>
    <t>昌恭</t>
  </si>
  <si>
    <t>愛荘町</t>
  </si>
  <si>
    <t>河野</t>
  </si>
  <si>
    <t>由子</t>
  </si>
  <si>
    <t>梅田</t>
  </si>
  <si>
    <t>亮平</t>
  </si>
  <si>
    <t>長浜市</t>
  </si>
  <si>
    <t>山口</t>
  </si>
  <si>
    <t>小百合</t>
  </si>
  <si>
    <t>岸田</t>
  </si>
  <si>
    <t>直也</t>
  </si>
  <si>
    <t>奈良県</t>
  </si>
  <si>
    <t>大阪府</t>
  </si>
  <si>
    <t>中島</t>
  </si>
  <si>
    <t>嬉子</t>
  </si>
  <si>
    <t>山下</t>
  </si>
  <si>
    <t>　歩</t>
  </si>
  <si>
    <t>浅野</t>
  </si>
  <si>
    <t>木奈子</t>
  </si>
  <si>
    <t>け５３</t>
  </si>
  <si>
    <t>小澤</t>
  </si>
  <si>
    <t>藤信</t>
  </si>
  <si>
    <t>森永陽介　yosukem9@gmail.com</t>
  </si>
  <si>
    <t>村田八日市ＴＣ</t>
  </si>
  <si>
    <t>村田ＴＣ</t>
  </si>
  <si>
    <t>む０１</t>
  </si>
  <si>
    <t>彰</t>
  </si>
  <si>
    <t>　亮</t>
  </si>
  <si>
    <t>む５０</t>
  </si>
  <si>
    <t>涼佑</t>
  </si>
  <si>
    <t>代表　鶴田　進</t>
  </si>
  <si>
    <t>susumu282002@yahoo.co.jp</t>
  </si>
  <si>
    <t>プラチナ</t>
  </si>
  <si>
    <t xml:space="preserve"> </t>
  </si>
  <si>
    <t>ぷ０１</t>
  </si>
  <si>
    <t>大林</t>
  </si>
  <si>
    <t>　久</t>
  </si>
  <si>
    <t>ぷ０２</t>
  </si>
  <si>
    <t>洋治</t>
  </si>
  <si>
    <t>ぷ０３</t>
  </si>
  <si>
    <t>中野</t>
  </si>
  <si>
    <t>　潤</t>
  </si>
  <si>
    <t>ぷ０４</t>
  </si>
  <si>
    <t>ぷ０５</t>
  </si>
  <si>
    <t>堀江</t>
  </si>
  <si>
    <t>孝信</t>
  </si>
  <si>
    <t>湖東プラチナ</t>
  </si>
  <si>
    <t>ぷ０６</t>
  </si>
  <si>
    <t>羽田</t>
  </si>
  <si>
    <t>昭夫</t>
  </si>
  <si>
    <t>蒲生郡</t>
  </si>
  <si>
    <t>ぷ０７</t>
  </si>
  <si>
    <t>樋山</t>
  </si>
  <si>
    <t>達哉</t>
  </si>
  <si>
    <t>ぷ０８</t>
  </si>
  <si>
    <t>昌彦</t>
  </si>
  <si>
    <t>ぷ０９</t>
  </si>
  <si>
    <t>安田</t>
  </si>
  <si>
    <t>和彦</t>
  </si>
  <si>
    <t>ぷ１０</t>
  </si>
  <si>
    <t>吉田</t>
  </si>
  <si>
    <t>知司</t>
  </si>
  <si>
    <t>東近江市</t>
  </si>
  <si>
    <t>ぷ１１</t>
  </si>
  <si>
    <t>山田</t>
  </si>
  <si>
    <t>直八</t>
  </si>
  <si>
    <t>ぷ１２</t>
  </si>
  <si>
    <t>新屋</t>
  </si>
  <si>
    <t>正男</t>
  </si>
  <si>
    <t>ぷ１３</t>
  </si>
  <si>
    <t>保憲</t>
  </si>
  <si>
    <t>ぷ１４</t>
  </si>
  <si>
    <t>谷口</t>
  </si>
  <si>
    <t>一男</t>
  </si>
  <si>
    <t>ぷ１５</t>
  </si>
  <si>
    <t>小柳</t>
  </si>
  <si>
    <t>寛明</t>
  </si>
  <si>
    <t>ぷ１６</t>
  </si>
  <si>
    <t>関塚</t>
  </si>
  <si>
    <t>清茂</t>
  </si>
  <si>
    <t>ぷ１７</t>
  </si>
  <si>
    <t>北川</t>
  </si>
  <si>
    <t>美由紀</t>
  </si>
  <si>
    <t>ぷ１８</t>
  </si>
  <si>
    <t>早川</t>
  </si>
  <si>
    <t>　浩</t>
  </si>
  <si>
    <t>蒲生郡</t>
  </si>
  <si>
    <t>ぷ１９</t>
  </si>
  <si>
    <t>志津子</t>
  </si>
  <si>
    <t>ぷ２０</t>
  </si>
  <si>
    <t>堀部</t>
  </si>
  <si>
    <t>品子</t>
  </si>
  <si>
    <t>ぷ２１</t>
  </si>
  <si>
    <t>森谷</t>
  </si>
  <si>
    <t>洋子</t>
  </si>
  <si>
    <t>ぷ２２</t>
  </si>
  <si>
    <t>川勝</t>
  </si>
  <si>
    <t>豊子</t>
  </si>
  <si>
    <t>ぷ２３</t>
  </si>
  <si>
    <t>田邉</t>
  </si>
  <si>
    <t>俊子</t>
  </si>
  <si>
    <t>ぷ２４</t>
  </si>
  <si>
    <t>堀川</t>
  </si>
  <si>
    <t>敬児</t>
  </si>
  <si>
    <t>ぷ２５</t>
  </si>
  <si>
    <t>本池</t>
  </si>
  <si>
    <t>清子</t>
  </si>
  <si>
    <t>犬上郡</t>
  </si>
  <si>
    <t>ぷ２６</t>
  </si>
  <si>
    <t>晶枝</t>
  </si>
  <si>
    <t>ぷ２７</t>
  </si>
  <si>
    <t>前田</t>
  </si>
  <si>
    <t>征人</t>
  </si>
  <si>
    <t>ぷ２８</t>
  </si>
  <si>
    <t>鶴田</t>
  </si>
  <si>
    <t>　進</t>
  </si>
  <si>
    <t>ぷ２９</t>
  </si>
  <si>
    <t>喜久子</t>
  </si>
  <si>
    <t>ぷ３０</t>
  </si>
  <si>
    <t>岡本</t>
  </si>
  <si>
    <t>直美</t>
  </si>
  <si>
    <t>ぷ３１</t>
  </si>
  <si>
    <t>苗村</t>
  </si>
  <si>
    <t>裕子</t>
  </si>
  <si>
    <t>ぷ３２</t>
  </si>
  <si>
    <t>五十嵐</t>
  </si>
  <si>
    <t>英毅</t>
  </si>
  <si>
    <t>ぷ３３</t>
  </si>
  <si>
    <t>川島</t>
  </si>
  <si>
    <t>芳男</t>
  </si>
  <si>
    <t>ぷ３４</t>
  </si>
  <si>
    <t>澤井</t>
  </si>
  <si>
    <t>ぷ３５</t>
  </si>
  <si>
    <t>石崎</t>
  </si>
  <si>
    <t>敬冶</t>
  </si>
  <si>
    <t>英泰</t>
  </si>
  <si>
    <t>国村</t>
  </si>
  <si>
    <t>昌生</t>
  </si>
  <si>
    <t>　悠</t>
  </si>
  <si>
    <t>西垣</t>
  </si>
  <si>
    <t>　学</t>
  </si>
  <si>
    <t>宮崎</t>
  </si>
  <si>
    <t>大悟</t>
  </si>
  <si>
    <t>せ０７</t>
  </si>
  <si>
    <t>永友</t>
  </si>
  <si>
    <t>康貴</t>
  </si>
  <si>
    <t>みなみ</t>
  </si>
  <si>
    <t>石梶</t>
  </si>
  <si>
    <t>満里子</t>
  </si>
  <si>
    <t>東</t>
  </si>
  <si>
    <t>佳菜子</t>
  </si>
  <si>
    <t>　羽</t>
  </si>
  <si>
    <t>武田</t>
  </si>
  <si>
    <t>亜加梨</t>
  </si>
  <si>
    <t>西野</t>
  </si>
  <si>
    <t>岡　</t>
  </si>
  <si>
    <t>苅和</t>
  </si>
  <si>
    <t>　司</t>
  </si>
  <si>
    <t>竜平</t>
  </si>
  <si>
    <t>寺元</t>
  </si>
  <si>
    <t>　優</t>
  </si>
  <si>
    <t>越智</t>
  </si>
  <si>
    <t>友基</t>
  </si>
  <si>
    <t>辻本</t>
  </si>
  <si>
    <t>将士</t>
  </si>
  <si>
    <t>原</t>
  </si>
  <si>
    <t>智則</t>
  </si>
  <si>
    <t>小田</t>
  </si>
  <si>
    <t>紀彦</t>
  </si>
  <si>
    <t>ピーター</t>
  </si>
  <si>
    <t>リーダー</t>
  </si>
  <si>
    <t>鍋内</t>
  </si>
  <si>
    <t>雄樹</t>
  </si>
  <si>
    <t>　孟</t>
  </si>
  <si>
    <t>　巧</t>
  </si>
  <si>
    <t>　博</t>
  </si>
  <si>
    <t>若森</t>
  </si>
  <si>
    <t>裕生</t>
  </si>
  <si>
    <t>松岡</t>
  </si>
  <si>
    <t>宗隆</t>
  </si>
  <si>
    <t>國領</t>
  </si>
  <si>
    <t>　誠</t>
  </si>
  <si>
    <t>て４７</t>
  </si>
  <si>
    <t>健治</t>
  </si>
  <si>
    <t>て４８</t>
  </si>
  <si>
    <t>吉川</t>
  </si>
  <si>
    <t>孝次</t>
  </si>
  <si>
    <t>て４９</t>
  </si>
  <si>
    <t>清川</t>
  </si>
  <si>
    <t>智輝</t>
  </si>
  <si>
    <t>て５０</t>
  </si>
  <si>
    <t>東　</t>
  </si>
  <si>
    <t>佑樹</t>
  </si>
  <si>
    <t>う０１</t>
  </si>
  <si>
    <t>池上</t>
  </si>
  <si>
    <t>浩幸</t>
  </si>
  <si>
    <t>小倉</t>
  </si>
  <si>
    <t>俊郎</t>
  </si>
  <si>
    <t>片岡</t>
  </si>
  <si>
    <t>一寿</t>
  </si>
  <si>
    <t>凛耶</t>
  </si>
  <si>
    <t>竜王町</t>
  </si>
  <si>
    <t xml:space="preserve">片岡  </t>
  </si>
  <si>
    <t>大</t>
  </si>
  <si>
    <t>亀井</t>
  </si>
  <si>
    <t>雅嗣</t>
  </si>
  <si>
    <t>皓太</t>
  </si>
  <si>
    <t>神田</t>
  </si>
  <si>
    <t>圭右</t>
  </si>
  <si>
    <t>岐阜市</t>
  </si>
  <si>
    <t>木下</t>
  </si>
  <si>
    <t>多賀町</t>
  </si>
  <si>
    <t>久保田</t>
  </si>
  <si>
    <t>勉</t>
  </si>
  <si>
    <t>稙田</t>
  </si>
  <si>
    <t>優也</t>
  </si>
  <si>
    <t>末　</t>
  </si>
  <si>
    <t>竹田</t>
  </si>
  <si>
    <t>圭佑</t>
  </si>
  <si>
    <t>谷野</t>
  </si>
  <si>
    <t>　功</t>
  </si>
  <si>
    <t>中田</t>
  </si>
  <si>
    <t>富憲</t>
  </si>
  <si>
    <t>原　</t>
  </si>
  <si>
    <t>和輝</t>
  </si>
  <si>
    <t>松野</t>
  </si>
  <si>
    <t>航平</t>
  </si>
  <si>
    <t>健一</t>
  </si>
  <si>
    <t>昌紀</t>
  </si>
  <si>
    <t>浩之</t>
  </si>
  <si>
    <t>　淳</t>
  </si>
  <si>
    <t>舘形</t>
  </si>
  <si>
    <t>和典</t>
  </si>
  <si>
    <t>洋平</t>
  </si>
  <si>
    <t>邦明</t>
  </si>
  <si>
    <t>宏樹</t>
  </si>
  <si>
    <t>石津</t>
  </si>
  <si>
    <t>綾香</t>
  </si>
  <si>
    <t>今井</t>
  </si>
  <si>
    <t>植垣</t>
  </si>
  <si>
    <t>貴美子</t>
  </si>
  <si>
    <t>川崎</t>
  </si>
  <si>
    <t>悦子</t>
  </si>
  <si>
    <t>古株</t>
  </si>
  <si>
    <t>小塩</t>
  </si>
  <si>
    <t>政子</t>
  </si>
  <si>
    <t>辻　</t>
  </si>
  <si>
    <t>佳子</t>
  </si>
  <si>
    <t>西崎</t>
  </si>
  <si>
    <t>友香</t>
  </si>
  <si>
    <t>倍田</t>
  </si>
  <si>
    <t>みほ</t>
  </si>
  <si>
    <t>光代</t>
  </si>
  <si>
    <t>こ０３</t>
  </si>
  <si>
    <t>征矢</t>
  </si>
  <si>
    <t>こ０４</t>
  </si>
  <si>
    <t>北村　</t>
  </si>
  <si>
    <t>計</t>
  </si>
  <si>
    <t>こ０５</t>
  </si>
  <si>
    <t>國本　</t>
  </si>
  <si>
    <t>こ０６</t>
  </si>
  <si>
    <t>大橋</t>
  </si>
  <si>
    <t>賢太郎</t>
  </si>
  <si>
    <t>一般</t>
  </si>
  <si>
    <t>ぐ５１</t>
  </si>
  <si>
    <t>山中</t>
  </si>
  <si>
    <t>洋二</t>
  </si>
  <si>
    <t>ぐ５２</t>
  </si>
  <si>
    <t>岩切</t>
  </si>
  <si>
    <t>佑磨</t>
  </si>
  <si>
    <t>ぐ５３</t>
  </si>
  <si>
    <t>志保</t>
  </si>
  <si>
    <t>嶋田</t>
  </si>
  <si>
    <t>功太郎</t>
  </si>
  <si>
    <t>疋田</t>
  </si>
  <si>
    <t>之宏</t>
  </si>
  <si>
    <t>て５１</t>
  </si>
  <si>
    <t>智彦</t>
  </si>
  <si>
    <t>TDC</t>
  </si>
  <si>
    <t>大垣市</t>
  </si>
  <si>
    <t>て５２</t>
  </si>
  <si>
    <t>知里</t>
  </si>
  <si>
    <t>け５６</t>
  </si>
  <si>
    <t>盛山</t>
  </si>
  <si>
    <t>陽介</t>
  </si>
  <si>
    <t>け５７</t>
  </si>
  <si>
    <t>恵</t>
  </si>
  <si>
    <t>大阪市</t>
  </si>
  <si>
    <t>ふ１４</t>
  </si>
  <si>
    <t>ふ１５</t>
  </si>
  <si>
    <t>け３０</t>
  </si>
  <si>
    <t>う３８</t>
  </si>
  <si>
    <t>け２６</t>
  </si>
  <si>
    <t>け３８</t>
  </si>
  <si>
    <t>う４７</t>
  </si>
  <si>
    <t>第14回東近江市ウィンタ-ダブルス　</t>
  </si>
  <si>
    <t>8ゲームマッチ（8-8タイブレーク）ノーアド方式</t>
  </si>
  <si>
    <t>女子Ａ級・Ｂ級＆ＯＶ５５</t>
  </si>
  <si>
    <t>む０６</t>
  </si>
  <si>
    <t>む０８</t>
  </si>
  <si>
    <t>こ０１</t>
  </si>
  <si>
    <t>む１４</t>
  </si>
  <si>
    <t>ぐ３１</t>
  </si>
  <si>
    <t>け０８</t>
  </si>
  <si>
    <t>ふ１２</t>
  </si>
  <si>
    <t>け５４</t>
  </si>
  <si>
    <t>て３６</t>
  </si>
  <si>
    <t>け５３</t>
  </si>
  <si>
    <t>け５６</t>
  </si>
  <si>
    <r>
      <t>↓ひばり公園　ドームA　8：45</t>
    </r>
    <r>
      <rPr>
        <b/>
        <sz val="10"/>
        <color indexed="8"/>
        <rFont val="ＭＳ Ｐゴシック"/>
        <family val="3"/>
      </rPr>
      <t>までに本部に出席を届ける</t>
    </r>
  </si>
  <si>
    <t>う０３</t>
  </si>
  <si>
    <t>て３４</t>
  </si>
  <si>
    <t>て４８</t>
  </si>
  <si>
    <t>せ０２</t>
  </si>
  <si>
    <t>て２４</t>
  </si>
  <si>
    <t>こ０２</t>
  </si>
  <si>
    <t>こ０３</t>
  </si>
  <si>
    <t>こ０５</t>
  </si>
  <si>
    <t>こ０６</t>
  </si>
  <si>
    <t>男子Ｂ級＆ＯＶ５５</t>
  </si>
  <si>
    <t>８ゲームマッチ（8-8タイブレーク）ノーアド方式</t>
  </si>
  <si>
    <r>
      <t>↓ひばり公園　ドームＢ</t>
    </r>
    <r>
      <rPr>
        <b/>
        <sz val="12"/>
        <color indexed="8"/>
        <rFont val="ＭＳ Ｐゴシック"/>
        <family val="3"/>
      </rPr>
      <t>　</t>
    </r>
    <r>
      <rPr>
        <b/>
        <sz val="10"/>
        <color indexed="8"/>
        <rFont val="ＭＳ Ｐゴシック"/>
        <family val="3"/>
      </rPr>
      <t>８：４５までに本部に出席を届ける</t>
    </r>
  </si>
  <si>
    <r>
      <t>↓ひばり公園　外Ｄ　8：45</t>
    </r>
    <r>
      <rPr>
        <b/>
        <sz val="10"/>
        <color indexed="8"/>
        <rFont val="ＭＳ Ｐゴシック"/>
        <family val="3"/>
      </rPr>
      <t>までに本部に出席を届ける</t>
    </r>
  </si>
  <si>
    <r>
      <t>↓ひばり公園　外Ｃ　　8：45</t>
    </r>
    <r>
      <rPr>
        <b/>
        <sz val="10"/>
        <color indexed="8"/>
        <rFont val="ＭＳ Ｐゴシック"/>
        <family val="3"/>
      </rPr>
      <t>までに本部に出席を届ける</t>
    </r>
  </si>
  <si>
    <t>順位決定方法　①完了試合数　②勝数　③直接対決　④取得ゲーム率（取得ゲーム数/全ゲーム数）</t>
  </si>
  <si>
    <t>瀬古</t>
  </si>
  <si>
    <t>う２４</t>
  </si>
  <si>
    <t>石倉</t>
  </si>
  <si>
    <t>て２８</t>
  </si>
  <si>
    <t>水口</t>
  </si>
  <si>
    <t>ぼ０３</t>
  </si>
  <si>
    <t>ぼ０５</t>
  </si>
  <si>
    <t>新谷</t>
  </si>
  <si>
    <t>乗田</t>
  </si>
  <si>
    <t>ぐ２７</t>
  </si>
  <si>
    <t>む０３</t>
  </si>
  <si>
    <t>む１６</t>
  </si>
  <si>
    <t>う０４</t>
  </si>
  <si>
    <t>て２２</t>
  </si>
  <si>
    <t>て４０</t>
  </si>
  <si>
    <t>て２５</t>
  </si>
  <si>
    <t>け１７</t>
  </si>
  <si>
    <t>ぐ１９</t>
  </si>
  <si>
    <t>て３１</t>
  </si>
  <si>
    <t>男子Ａ級</t>
  </si>
  <si>
    <t>1セットマッチ（６－６タイブレーク）ノーアド方式</t>
  </si>
  <si>
    <t>決勝トーナメント　8ゲーム</t>
  </si>
  <si>
    <t>コンソレ　1セットマッチ</t>
  </si>
  <si>
    <t>⑥</t>
  </si>
  <si>
    <t>⑧</t>
  </si>
  <si>
    <r>
      <t>ひばり公園　</t>
    </r>
    <r>
      <rPr>
        <b/>
        <sz val="16"/>
        <color indexed="10"/>
        <rFont val="ＭＳ Ｐゴシック"/>
        <family val="3"/>
      </rPr>
      <t>13：15</t>
    </r>
    <r>
      <rPr>
        <b/>
        <sz val="16"/>
        <color indexed="8"/>
        <rFont val="ＭＳ Ｐゴシック"/>
        <family val="3"/>
      </rPr>
      <t>までに本部に出席を届ける</t>
    </r>
  </si>
  <si>
    <t>西村</t>
  </si>
  <si>
    <t>福永</t>
  </si>
  <si>
    <t>⑧</t>
  </si>
  <si>
    <t>⑨</t>
  </si>
  <si>
    <t>國本</t>
  </si>
  <si>
    <t>⑧</t>
  </si>
  <si>
    <t>⑨</t>
  </si>
  <si>
    <t>8-5</t>
  </si>
  <si>
    <t>吉川</t>
  </si>
  <si>
    <t>国村</t>
  </si>
  <si>
    <t>白井</t>
  </si>
  <si>
    <t>8-4</t>
  </si>
  <si>
    <t>8-6</t>
  </si>
  <si>
    <t>8-1</t>
  </si>
  <si>
    <t>・濱田</t>
  </si>
  <si>
    <t>・鹿野</t>
  </si>
  <si>
    <t>・落合</t>
  </si>
  <si>
    <t>・盛山</t>
  </si>
  <si>
    <t>8-5</t>
  </si>
  <si>
    <t>8-2</t>
  </si>
  <si>
    <t>8-4</t>
  </si>
  <si>
    <t>8-3</t>
  </si>
  <si>
    <t>國本・大橋</t>
  </si>
  <si>
    <t>国村・白井</t>
  </si>
  <si>
    <t>8-1</t>
  </si>
  <si>
    <t>コンソレーション</t>
  </si>
  <si>
    <t>第14回東近江市ウィンターダブルス　　2019.01.20</t>
  </si>
  <si>
    <t>⑥</t>
  </si>
  <si>
    <t>男子B級＆OV55　優勝　北村・福島　組　　準優勝　　川上・杉山　組</t>
  </si>
  <si>
    <t>（東近江グリフィンズ）　　　　　　（村田八日市TC）</t>
  </si>
  <si>
    <t>３位　国村・白井　組</t>
  </si>
  <si>
    <t>（積水樹脂TC）</t>
  </si>
  <si>
    <t>⑧</t>
  </si>
  <si>
    <t>⑥</t>
  </si>
  <si>
    <t>2019.01.20</t>
  </si>
  <si>
    <r>
      <t>ひばり公園　　</t>
    </r>
    <r>
      <rPr>
        <sz val="11"/>
        <color indexed="10"/>
        <rFont val="ＭＳ Ｐゴシック"/>
        <family val="3"/>
      </rPr>
      <t>12：45</t>
    </r>
    <r>
      <rPr>
        <sz val="11"/>
        <color indexed="8"/>
        <rFont val="ＭＳ Ｐゴシック"/>
        <family val="3"/>
      </rPr>
      <t>までに本部に出席を届ける</t>
    </r>
  </si>
  <si>
    <t>⑧</t>
  </si>
  <si>
    <t>⑥</t>
  </si>
  <si>
    <t>女子の部　優勝　三代・土肥　組　　　　　　　　　　準優勝　　　今井・永松　組</t>
  </si>
  <si>
    <t>（フレンズ）　　　　　　　　　　　　　　　（うさかめ・Kテニスカレッジ）</t>
  </si>
  <si>
    <t>⑥</t>
  </si>
  <si>
    <t>・瀬古</t>
  </si>
  <si>
    <t>・乗田</t>
  </si>
  <si>
    <t>岡川・辰巳</t>
  </si>
  <si>
    <t>津曲</t>
  </si>
  <si>
    <t>・石倉</t>
  </si>
  <si>
    <t>片岡・山本</t>
  </si>
  <si>
    <t>⑥</t>
  </si>
  <si>
    <t>川合</t>
  </si>
  <si>
    <t>・野村</t>
  </si>
  <si>
    <t>辻本・ピーター</t>
  </si>
  <si>
    <t>金谷・土田</t>
  </si>
  <si>
    <t>西村・水口</t>
  </si>
  <si>
    <t>・漆原</t>
  </si>
  <si>
    <t>6-2</t>
  </si>
  <si>
    <t>6-4</t>
  </si>
  <si>
    <t>山口・漆原</t>
  </si>
  <si>
    <t>第14回東近江市ウィンターダブルス　　　2019.01.20</t>
  </si>
  <si>
    <t>8-5</t>
  </si>
  <si>
    <t>8-2</t>
  </si>
  <si>
    <t>男子Ａ級　優勝　中根・瀬古　組　　　　　　　　　　　　　　　　　　　　　　　　　　　準優勝　土田・金谷　組</t>
  </si>
  <si>
    <t>（グリフィンズ・一般）　　　　　　　　　　　　　　　　　　　　　　　　　　　　　　　　　　（ぼんズ）</t>
  </si>
  <si>
    <t>3位　　西村・水口　組　　　　　　　　　　　4位　漆原・山口　組</t>
  </si>
  <si>
    <t>（一般）　　　　　　　　　　　　　　　　　（グリフィンズ）　　　　　　　　　　　　　　　　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</si>
</sst>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.00_-\ ;\-&quot;¥&quot;* #,##0.00_-\ ;_-&quot;¥&quot;* &quot;-&quot;??_-\ ;_-@_-"/>
    <numFmt numFmtId="177" formatCode="_ * #,##0_ ;_ * \-#,##0_ ;_ * &quot;-&quot;??_ ;_ @_ "/>
    <numFmt numFmtId="178" formatCode="_-&quot;¥&quot;* #,##0_-\ ;\-&quot;¥&quot;* #,##0_-\ ;_-&quot;¥&quot;* &quot;-&quot;??_-\ ;_-@_-"/>
    <numFmt numFmtId="179" formatCode="0&quot;人&quot;"/>
    <numFmt numFmtId="180" formatCode="0_);[Red]\(0\)"/>
    <numFmt numFmtId="181" formatCode="#&quot;位&quot;"/>
    <numFmt numFmtId="182" formatCode="0&quot;勝&quot;"/>
    <numFmt numFmtId="183" formatCode="0&quot;敗&quot;"/>
    <numFmt numFmtId="184" formatCode="0.000"/>
    <numFmt numFmtId="185" formatCode="0&quot;位&quot;"/>
  </numFmts>
  <fonts count="67">
    <font>
      <sz val="11"/>
      <color indexed="8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b/>
      <sz val="11"/>
      <name val="ＭＳ Ｐゴシック"/>
      <family val="3"/>
    </font>
    <font>
      <sz val="11"/>
      <name val="ＭＳ Ｐゴシック"/>
      <family val="3"/>
    </font>
    <font>
      <b/>
      <sz val="11"/>
      <color indexed="10"/>
      <name val="ＭＳ Ｐゴシック"/>
      <family val="3"/>
    </font>
    <font>
      <b/>
      <sz val="9"/>
      <color indexed="8"/>
      <name val="ＭＳ Ｐゴシック"/>
      <family val="3"/>
    </font>
    <font>
      <b/>
      <sz val="10"/>
      <color indexed="8"/>
      <name val="ＭＳ Ｐゴシック"/>
      <family val="3"/>
    </font>
    <font>
      <b/>
      <sz val="9"/>
      <name val="ＭＳ Ｐゴシック"/>
      <family val="3"/>
    </font>
    <font>
      <b/>
      <sz val="9"/>
      <color indexed="10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8"/>
      <name val="ＭＳ ゴシック"/>
      <family val="3"/>
    </font>
    <font>
      <b/>
      <sz val="11"/>
      <color indexed="10"/>
      <name val="ＭＳ ゴシック"/>
      <family val="3"/>
    </font>
    <font>
      <b/>
      <sz val="12"/>
      <color indexed="8"/>
      <name val="ＭＳ Ｐゴシック"/>
      <family val="3"/>
    </font>
    <font>
      <b/>
      <sz val="18"/>
      <color indexed="10"/>
      <name val="ＭＳ Ｐゴシック"/>
      <family val="3"/>
    </font>
    <font>
      <b/>
      <sz val="18"/>
      <color indexed="8"/>
      <name val="ＭＳ Ｐゴシック"/>
      <family val="3"/>
    </font>
    <font>
      <b/>
      <sz val="16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5"/>
      <color indexed="56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20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20"/>
      <name val="ＭＳ Ｐゴシック"/>
      <family val="3"/>
    </font>
    <font>
      <b/>
      <sz val="13"/>
      <color indexed="56"/>
      <name val="ＭＳ Ｐゴシック"/>
      <family val="3"/>
    </font>
    <font>
      <sz val="6"/>
      <name val="ＭＳ Ｐゴシック"/>
      <family val="3"/>
    </font>
    <font>
      <b/>
      <sz val="16"/>
      <color indexed="10"/>
      <name val="ＭＳ Ｐゴシック"/>
      <family val="3"/>
    </font>
    <font>
      <b/>
      <sz val="10"/>
      <color indexed="17"/>
      <name val="ＭＳ Ｐゴシック"/>
      <family val="3"/>
    </font>
    <font>
      <b/>
      <sz val="28"/>
      <color indexed="8"/>
      <name val="ＭＳ Ｐゴシック"/>
      <family val="3"/>
    </font>
    <font>
      <b/>
      <sz val="10"/>
      <color indexed="10"/>
      <name val="ＭＳ Ｐゴシック"/>
      <family val="3"/>
    </font>
    <font>
      <b/>
      <sz val="22"/>
      <color indexed="8"/>
      <name val="ＭＳ Ｐゴシック"/>
      <family val="3"/>
    </font>
    <font>
      <b/>
      <sz val="26"/>
      <color indexed="10"/>
      <name val="ＭＳ Ｐゴシック"/>
      <family val="3"/>
    </font>
    <font>
      <b/>
      <sz val="24"/>
      <color indexed="8"/>
      <name val="ＭＳ Ｐゴシック"/>
      <family val="3"/>
    </font>
    <font>
      <b/>
      <sz val="20"/>
      <color indexed="8"/>
      <name val="ＭＳ Ｐゴシック"/>
      <family val="3"/>
    </font>
    <font>
      <b/>
      <sz val="9"/>
      <color indexed="17"/>
      <name val="ＭＳ Ｐゴシック"/>
      <family val="3"/>
    </font>
    <font>
      <sz val="11"/>
      <color theme="1"/>
      <name val="Calibri"/>
      <family val="3"/>
    </font>
    <font>
      <b/>
      <sz val="11"/>
      <color rgb="FFFFFFFF"/>
      <name val="Calibri"/>
      <family val="3"/>
    </font>
    <font>
      <sz val="11"/>
      <color rgb="FFFA7D00"/>
      <name val="Calibri"/>
      <family val="3"/>
    </font>
    <font>
      <b/>
      <sz val="11"/>
      <color rgb="FFFF0000"/>
      <name val="ＭＳ Ｐゴシック"/>
      <family val="3"/>
    </font>
    <font>
      <b/>
      <sz val="11"/>
      <color theme="1"/>
      <name val="ＭＳ Ｐゴシック"/>
      <family val="3"/>
    </font>
    <font>
      <b/>
      <sz val="9"/>
      <color rgb="FFFF0000"/>
      <name val="ＭＳ Ｐゴシック"/>
      <family val="3"/>
    </font>
    <font>
      <sz val="11"/>
      <color rgb="FFFF0000"/>
      <name val="ＭＳ Ｐゴシック"/>
      <family val="3"/>
    </font>
    <font>
      <sz val="11"/>
      <color theme="1"/>
      <name val="ＭＳ Ｐゴシック"/>
      <family val="3"/>
    </font>
    <font>
      <b/>
      <sz val="11"/>
      <name val="Calibri"/>
      <family val="3"/>
    </font>
    <font>
      <b/>
      <sz val="11"/>
      <color rgb="FFFF0000"/>
      <name val="Calibri"/>
      <family val="3"/>
    </font>
    <font>
      <b/>
      <sz val="9"/>
      <color theme="1"/>
      <name val="ＭＳ Ｐゴシック"/>
      <family val="3"/>
    </font>
    <font>
      <b/>
      <sz val="12"/>
      <color theme="1"/>
      <name val="ＭＳ Ｐゴシック"/>
      <family val="3"/>
    </font>
    <font>
      <b/>
      <sz val="10"/>
      <color theme="1"/>
      <name val="ＭＳ Ｐゴシック"/>
      <family val="3"/>
    </font>
    <font>
      <b/>
      <sz val="11"/>
      <color rgb="FF00B050"/>
      <name val="ＭＳ Ｐゴシック"/>
      <family val="3"/>
    </font>
    <font>
      <b/>
      <sz val="22"/>
      <color theme="1"/>
      <name val="ＭＳ Ｐゴシック"/>
      <family val="3"/>
    </font>
    <font>
      <b/>
      <sz val="26"/>
      <color rgb="FFFF0000"/>
      <name val="ＭＳ Ｐゴシック"/>
      <family val="3"/>
    </font>
    <font>
      <b/>
      <sz val="24"/>
      <color theme="1"/>
      <name val="ＭＳ Ｐゴシック"/>
      <family val="3"/>
    </font>
    <font>
      <b/>
      <sz val="10"/>
      <color rgb="FFFF0000"/>
      <name val="ＭＳ Ｐゴシック"/>
      <family val="3"/>
    </font>
    <font>
      <b/>
      <sz val="28"/>
      <color theme="1"/>
      <name val="ＭＳ Ｐゴシック"/>
      <family val="3"/>
    </font>
    <font>
      <b/>
      <sz val="16"/>
      <color theme="1"/>
      <name val="ＭＳ Ｐゴシック"/>
      <family val="3"/>
    </font>
    <font>
      <b/>
      <sz val="10"/>
      <color rgb="FF00B050"/>
      <name val="ＭＳ Ｐゴシック"/>
      <family val="3"/>
    </font>
    <font>
      <b/>
      <sz val="18"/>
      <color theme="1"/>
      <name val="ＭＳ Ｐゴシック"/>
      <family val="3"/>
    </font>
    <font>
      <b/>
      <sz val="9"/>
      <color rgb="FF00B050"/>
      <name val="ＭＳ Ｐゴシック"/>
      <family val="3"/>
    </font>
    <font>
      <b/>
      <sz val="20"/>
      <color theme="1"/>
      <name val="ＭＳ Ｐゴシック"/>
      <family val="3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7"/>
        <bgColor indexed="64"/>
      </patternFill>
    </fill>
  </fills>
  <borders count="9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10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>
        <color indexed="1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medium">
        <color indexed="10"/>
      </bottom>
    </border>
    <border>
      <left style="medium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medium">
        <color indexed="10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indexed="10"/>
      </bottom>
    </border>
    <border>
      <left style="medium">
        <color rgb="FFFF0000"/>
      </left>
      <right>
        <color indexed="63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indexed="10"/>
      </bottom>
    </border>
    <border>
      <left>
        <color indexed="63"/>
      </left>
      <right style="medium">
        <color indexed="10"/>
      </right>
      <top>
        <color indexed="63"/>
      </top>
      <bottom style="medium">
        <color rgb="FFFF0000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>
        <color rgb="FFFF0000"/>
      </right>
      <top style="medium">
        <color rgb="FFFF0000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thin"/>
      <top>
        <color indexed="63"/>
      </top>
      <bottom style="medium">
        <color rgb="FFFF0000"/>
      </bottom>
    </border>
    <border>
      <left>
        <color indexed="63"/>
      </left>
      <right>
        <color indexed="63"/>
      </right>
      <top>
        <color indexed="63"/>
      </top>
      <bottom style="thin">
        <color theme="1"/>
      </bottom>
    </border>
    <border>
      <left>
        <color indexed="63"/>
      </left>
      <right style="thin"/>
      <top>
        <color indexed="63"/>
      </top>
      <bottom style="thin">
        <color theme="1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thin"/>
      <right>
        <color indexed="63"/>
      </right>
      <top>
        <color indexed="63"/>
      </top>
      <bottom style="medium"/>
    </border>
    <border diagonalDown="1">
      <left>
        <color indexed="63"/>
      </left>
      <right style="double"/>
      <top style="thin"/>
      <bottom>
        <color indexed="63"/>
      </bottom>
      <diagonal style="thin"/>
    </border>
    <border diagonalDown="1">
      <left>
        <color indexed="63"/>
      </left>
      <right style="double"/>
      <top>
        <color indexed="63"/>
      </top>
      <bottom>
        <color indexed="63"/>
      </bottom>
      <diagonal style="thin"/>
    </border>
    <border>
      <left>
        <color indexed="63"/>
      </left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thin"/>
      <top style="medium">
        <color indexed="10"/>
      </top>
      <bottom>
        <color indexed="63"/>
      </bottom>
    </border>
    <border>
      <left style="thin"/>
      <right>
        <color indexed="63"/>
      </right>
      <top style="medium">
        <color indexed="10"/>
      </top>
      <bottom>
        <color indexed="63"/>
      </bottom>
    </border>
    <border>
      <left>
        <color indexed="63"/>
      </left>
      <right style="medium">
        <color rgb="FFFF0000"/>
      </right>
      <top style="medium">
        <color indexed="10"/>
      </top>
      <bottom>
        <color indexed="63"/>
      </bottom>
    </border>
    <border>
      <left style="medium">
        <color rgb="FFFF0000"/>
      </left>
      <right>
        <color indexed="63"/>
      </right>
      <top style="medium">
        <color rgb="FFFF0000"/>
      </top>
      <bottom>
        <color indexed="63"/>
      </bottom>
    </border>
    <border>
      <left style="thin"/>
      <right>
        <color indexed="63"/>
      </right>
      <top style="medium">
        <color rgb="FFFF0000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99">
    <xf numFmtId="0" fontId="0" fillId="0" borderId="0">
      <alignment vertical="center"/>
      <protection/>
    </xf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0" fillId="0" borderId="0" applyProtection="0">
      <alignment vertical="center"/>
    </xf>
    <xf numFmtId="0" fontId="0" fillId="0" borderId="0">
      <alignment vertical="center"/>
      <protection/>
    </xf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20" fillId="20" borderId="1" applyNumberFormat="0" applyAlignment="0" applyProtection="0"/>
    <xf numFmtId="0" fontId="44" fillId="21" borderId="2" applyNumberFormat="0" applyAlignment="0" applyProtection="0"/>
    <xf numFmtId="0" fontId="21" fillId="22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23" borderId="3" applyNumberFormat="0" applyFont="0" applyAlignment="0" applyProtection="0"/>
    <xf numFmtId="0" fontId="29" fillId="0" borderId="4" applyNumberFormat="0" applyFill="0" applyAlignment="0" applyProtection="0"/>
    <xf numFmtId="0" fontId="45" fillId="0" borderId="5" applyNumberFormat="0" applyFill="0" applyAlignment="0" applyProtection="0"/>
    <xf numFmtId="0" fontId="31" fillId="3" borderId="0" applyNumberFormat="0" applyBorder="0" applyAlignment="0" applyProtection="0"/>
    <xf numFmtId="0" fontId="24" fillId="24" borderId="6" applyNumberFormat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8" fillId="0" borderId="7" applyNumberFormat="0" applyFill="0" applyAlignment="0" applyProtection="0"/>
    <xf numFmtId="0" fontId="32" fillId="0" borderId="8" applyNumberFormat="0" applyFill="0" applyAlignment="0" applyProtection="0"/>
    <xf numFmtId="0" fontId="27" fillId="0" borderId="9" applyNumberFormat="0" applyFill="0" applyAlignment="0" applyProtection="0"/>
    <xf numFmtId="0" fontId="27" fillId="0" borderId="0" applyNumberFormat="0" applyFill="0" applyBorder="0" applyAlignment="0" applyProtection="0"/>
    <xf numFmtId="0" fontId="1" fillId="0" borderId="10" applyNumberFormat="0" applyFill="0" applyAlignment="0" applyProtection="0"/>
    <xf numFmtId="0" fontId="23" fillId="24" borderId="11" applyNumberFormat="0" applyAlignment="0" applyProtection="0"/>
    <xf numFmtId="0" fontId="19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6" fontId="0" fillId="0" borderId="0" applyProtection="0">
      <alignment vertical="center"/>
    </xf>
    <xf numFmtId="0" fontId="22" fillId="7" borderId="6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 applyProtection="0">
      <alignment vertical="center"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 vertical="center"/>
    </xf>
    <xf numFmtId="0" fontId="4" fillId="0" borderId="0" applyProtection="0">
      <alignment/>
    </xf>
    <xf numFmtId="0" fontId="4" fillId="0" borderId="0" applyProtection="0">
      <alignment/>
    </xf>
    <xf numFmtId="0" fontId="4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4" fillId="0" borderId="0">
      <alignment vertical="center"/>
      <protection/>
    </xf>
    <xf numFmtId="0" fontId="26" fillId="0" borderId="0" applyNumberFormat="0" applyFill="0" applyBorder="0" applyAlignment="0" applyProtection="0"/>
    <xf numFmtId="0" fontId="28" fillId="4" borderId="0" applyNumberFormat="0" applyBorder="0" applyAlignment="0" applyProtection="0"/>
  </cellStyleXfs>
  <cellXfs count="848">
    <xf numFmtId="0" fontId="0" fillId="0" borderId="0" xfId="0" applyAlignment="1">
      <alignment vertical="center"/>
    </xf>
    <xf numFmtId="0" fontId="0" fillId="19" borderId="12" xfId="0" applyNumberFormat="1" applyFont="1" applyFill="1" applyBorder="1" applyAlignment="1">
      <alignment vertical="center"/>
    </xf>
    <xf numFmtId="0" fontId="0" fillId="19" borderId="13" xfId="0" applyNumberFormat="1" applyFont="1" applyFill="1" applyBorder="1" applyAlignment="1">
      <alignment vertical="center"/>
    </xf>
    <xf numFmtId="0" fontId="0" fillId="0" borderId="14" xfId="0" applyNumberFormat="1" applyFont="1" applyFill="1" applyBorder="1" applyAlignment="1">
      <alignment vertical="center"/>
    </xf>
    <xf numFmtId="0" fontId="0" fillId="0" borderId="15" xfId="0" applyNumberFormat="1" applyFont="1" applyFill="1" applyBorder="1" applyAlignment="1">
      <alignment vertical="center"/>
    </xf>
    <xf numFmtId="0" fontId="0" fillId="0" borderId="16" xfId="0" applyNumberFormat="1" applyFont="1" applyFill="1" applyBorder="1" applyAlignment="1">
      <alignment vertical="center"/>
    </xf>
    <xf numFmtId="0" fontId="0" fillId="0" borderId="17" xfId="0" applyNumberFormat="1" applyFont="1" applyFill="1" applyBorder="1" applyAlignment="1">
      <alignment vertical="center"/>
    </xf>
    <xf numFmtId="0" fontId="0" fillId="19" borderId="18" xfId="0" applyNumberFormat="1" applyFont="1" applyFill="1" applyBorder="1" applyAlignment="1">
      <alignment vertical="center"/>
    </xf>
    <xf numFmtId="0" fontId="0" fillId="19" borderId="19" xfId="0" applyNumberFormat="1" applyFont="1" applyFill="1" applyBorder="1" applyAlignment="1">
      <alignment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vertical="center"/>
    </xf>
    <xf numFmtId="0" fontId="0" fillId="19" borderId="20" xfId="0" applyNumberFormat="1" applyFont="1" applyFill="1" applyBorder="1" applyAlignment="1">
      <alignment vertical="center"/>
    </xf>
    <xf numFmtId="0" fontId="0" fillId="0" borderId="18" xfId="0" applyNumberFormat="1" applyFont="1" applyFill="1" applyBorder="1" applyAlignment="1">
      <alignment vertical="center"/>
    </xf>
    <xf numFmtId="0" fontId="0" fillId="19" borderId="21" xfId="0" applyNumberFormat="1" applyFont="1" applyFill="1" applyBorder="1" applyAlignment="1">
      <alignment vertical="center"/>
    </xf>
    <xf numFmtId="0" fontId="0" fillId="0" borderId="12" xfId="0" applyNumberFormat="1" applyFont="1" applyFill="1" applyBorder="1" applyAlignment="1">
      <alignment vertical="center"/>
    </xf>
    <xf numFmtId="0" fontId="0" fillId="0" borderId="13" xfId="0" applyNumberFormat="1" applyFont="1" applyFill="1" applyBorder="1" applyAlignment="1">
      <alignment vertical="center"/>
    </xf>
    <xf numFmtId="0" fontId="0" fillId="0" borderId="19" xfId="0" applyNumberFormat="1" applyFont="1" applyFill="1" applyBorder="1" applyAlignment="1">
      <alignment vertical="center"/>
    </xf>
    <xf numFmtId="0" fontId="0" fillId="0" borderId="20" xfId="0" applyNumberFormat="1" applyFont="1" applyFill="1" applyBorder="1" applyAlignment="1">
      <alignment vertical="center"/>
    </xf>
    <xf numFmtId="0" fontId="0" fillId="0" borderId="22" xfId="0" applyNumberFormat="1" applyFont="1" applyFill="1" applyBorder="1" applyAlignment="1">
      <alignment vertical="center"/>
    </xf>
    <xf numFmtId="0" fontId="0" fillId="0" borderId="21" xfId="0" applyNumberFormat="1" applyFont="1" applyFill="1" applyBorder="1" applyAlignment="1">
      <alignment vertical="center"/>
    </xf>
    <xf numFmtId="0" fontId="0" fillId="25" borderId="0" xfId="0" applyNumberFormat="1" applyFont="1" applyFill="1" applyBorder="1" applyAlignment="1">
      <alignment vertical="center"/>
    </xf>
    <xf numFmtId="0" fontId="0" fillId="25" borderId="0" xfId="0" applyNumberFormat="1" applyFont="1" applyFill="1" applyBorder="1" applyAlignment="1">
      <alignment horizontal="center" vertical="center"/>
    </xf>
    <xf numFmtId="0" fontId="0" fillId="25" borderId="22" xfId="0" applyNumberFormat="1" applyFont="1" applyFill="1" applyBorder="1" applyAlignment="1">
      <alignment vertical="center"/>
    </xf>
    <xf numFmtId="0" fontId="0" fillId="26" borderId="12" xfId="0" applyNumberFormat="1" applyFont="1" applyFill="1" applyBorder="1" applyAlignment="1">
      <alignment vertical="center"/>
    </xf>
    <xf numFmtId="0" fontId="0" fillId="26" borderId="20" xfId="0" applyNumberFormat="1" applyFont="1" applyFill="1" applyBorder="1" applyAlignment="1">
      <alignment vertical="center"/>
    </xf>
    <xf numFmtId="0" fontId="0" fillId="26" borderId="14" xfId="0" applyNumberFormat="1" applyFont="1" applyFill="1" applyBorder="1" applyAlignment="1">
      <alignment vertical="center"/>
    </xf>
    <xf numFmtId="0" fontId="0" fillId="26" borderId="22" xfId="0" applyNumberFormat="1" applyFont="1" applyFill="1" applyBorder="1" applyAlignment="1">
      <alignment vertical="center"/>
    </xf>
    <xf numFmtId="0" fontId="0" fillId="17" borderId="14" xfId="0" applyNumberFormat="1" applyFont="1" applyFill="1" applyBorder="1" applyAlignment="1">
      <alignment vertical="center"/>
    </xf>
    <xf numFmtId="0" fontId="0" fillId="17" borderId="22" xfId="0" applyNumberFormat="1" applyFont="1" applyFill="1" applyBorder="1" applyAlignment="1">
      <alignment vertical="center"/>
    </xf>
    <xf numFmtId="0" fontId="0" fillId="17" borderId="13" xfId="0" applyNumberFormat="1" applyFont="1" applyFill="1" applyBorder="1" applyAlignment="1">
      <alignment vertical="center"/>
    </xf>
    <xf numFmtId="0" fontId="0" fillId="17" borderId="21" xfId="0" applyNumberFormat="1" applyFont="1" applyFill="1" applyBorder="1" applyAlignment="1">
      <alignment vertical="center"/>
    </xf>
    <xf numFmtId="0" fontId="3" fillId="0" borderId="0" xfId="89" applyNumberFormat="1" applyFont="1" applyFill="1" applyBorder="1" applyAlignment="1">
      <alignment vertical="center"/>
    </xf>
    <xf numFmtId="0" fontId="3" fillId="0" borderId="0" xfId="89" applyNumberFormat="1" applyFont="1" applyFill="1" applyBorder="1" applyAlignment="1">
      <alignment horizontal="right" vertical="center"/>
    </xf>
    <xf numFmtId="179" fontId="3" fillId="0" borderId="0" xfId="89" applyNumberFormat="1" applyFont="1" applyFill="1" applyBorder="1" applyAlignment="1">
      <alignment vertical="center"/>
    </xf>
    <xf numFmtId="0" fontId="1" fillId="0" borderId="0" xfId="89" applyNumberFormat="1" applyFont="1" applyFill="1" applyBorder="1" applyAlignment="1">
      <alignment vertical="center"/>
    </xf>
    <xf numFmtId="0" fontId="1" fillId="0" borderId="0" xfId="89" applyNumberFormat="1" applyFont="1" applyFill="1" applyBorder="1" applyAlignment="1">
      <alignment horizontal="center" vertical="center"/>
    </xf>
    <xf numFmtId="0" fontId="6" fillId="0" borderId="0" xfId="89" applyNumberFormat="1" applyFont="1" applyFill="1" applyBorder="1" applyAlignment="1">
      <alignment horizontal="left" vertical="center"/>
    </xf>
    <xf numFmtId="0" fontId="1" fillId="0" borderId="0" xfId="89" applyNumberFormat="1" applyFont="1" applyFill="1" applyBorder="1" applyAlignment="1">
      <alignment horizontal="left" vertical="center"/>
    </xf>
    <xf numFmtId="0" fontId="5" fillId="0" borderId="0" xfId="89" applyNumberFormat="1" applyFont="1" applyFill="1" applyBorder="1" applyAlignment="1">
      <alignment vertical="center"/>
    </xf>
    <xf numFmtId="0" fontId="1" fillId="0" borderId="0" xfId="78" applyFont="1" applyBorder="1">
      <alignment vertical="center"/>
      <protection/>
    </xf>
    <xf numFmtId="0" fontId="3" fillId="0" borderId="0" xfId="96" applyFont="1">
      <alignment vertical="center"/>
      <protection/>
    </xf>
    <xf numFmtId="0" fontId="5" fillId="0" borderId="0" xfId="96" applyFont="1">
      <alignment vertical="center"/>
      <protection/>
    </xf>
    <xf numFmtId="0" fontId="3" fillId="0" borderId="0" xfId="89" applyNumberFormat="1" applyFont="1" applyFill="1" applyBorder="1" applyAlignment="1">
      <alignment horizontal="center" vertical="center"/>
    </xf>
    <xf numFmtId="10" fontId="3" fillId="0" borderId="0" xfId="89" applyNumberFormat="1" applyFont="1" applyFill="1" applyBorder="1" applyAlignment="1">
      <alignment horizontal="center" vertical="center"/>
    </xf>
    <xf numFmtId="0" fontId="1" fillId="0" borderId="0" xfId="89" applyNumberFormat="1" applyFont="1" applyFill="1" applyBorder="1" applyAlignment="1">
      <alignment horizontal="right" vertical="center"/>
    </xf>
    <xf numFmtId="0" fontId="5" fillId="0" borderId="0" xfId="89" applyNumberFormat="1" applyFont="1" applyFill="1" applyBorder="1" applyAlignment="1">
      <alignment horizontal="left" vertical="center"/>
    </xf>
    <xf numFmtId="0" fontId="1" fillId="0" borderId="0" xfId="96" applyNumberFormat="1" applyFont="1" applyFill="1" applyBorder="1" applyAlignment="1">
      <alignment horizontal="right"/>
      <protection/>
    </xf>
    <xf numFmtId="10" fontId="3" fillId="0" borderId="0" xfId="89" applyNumberFormat="1" applyFont="1" applyFill="1" applyBorder="1" applyAlignment="1">
      <alignment vertical="center"/>
    </xf>
    <xf numFmtId="0" fontId="1" fillId="0" borderId="0" xfId="89" applyNumberFormat="1" applyFont="1" applyFill="1" applyBorder="1" applyAlignment="1">
      <alignment horizontal="left" vertical="center" shrinkToFit="1"/>
    </xf>
    <xf numFmtId="0" fontId="5" fillId="0" borderId="0" xfId="89" applyNumberFormat="1" applyFont="1" applyFill="1" applyBorder="1" applyAlignment="1">
      <alignment horizontal="left" vertical="center" shrinkToFit="1"/>
    </xf>
    <xf numFmtId="0" fontId="3" fillId="0" borderId="0" xfId="89" applyNumberFormat="1" applyFont="1" applyFill="1" applyBorder="1" applyAlignment="1">
      <alignment horizontal="left" vertical="center"/>
    </xf>
    <xf numFmtId="0" fontId="3" fillId="0" borderId="0" xfId="94" applyFont="1" applyFill="1" applyBorder="1">
      <alignment vertical="center"/>
      <protection/>
    </xf>
    <xf numFmtId="0" fontId="3" fillId="0" borderId="0" xfId="94" applyFont="1" applyBorder="1">
      <alignment vertical="center"/>
      <protection/>
    </xf>
    <xf numFmtId="0" fontId="3" fillId="0" borderId="0" xfId="89" applyNumberFormat="1" applyFont="1" applyFill="1" applyAlignment="1">
      <alignment vertical="center"/>
    </xf>
    <xf numFmtId="0" fontId="7" fillId="0" borderId="0" xfId="89" applyNumberFormat="1" applyFont="1" applyFill="1" applyBorder="1" applyAlignment="1">
      <alignment vertical="center"/>
    </xf>
    <xf numFmtId="0" fontId="6" fillId="0" borderId="0" xfId="89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vertical="center"/>
    </xf>
    <xf numFmtId="0" fontId="8" fillId="0" borderId="0" xfId="89" applyNumberFormat="1" applyFont="1" applyFill="1" applyBorder="1" applyAlignment="1">
      <alignment vertical="center"/>
    </xf>
    <xf numFmtId="0" fontId="9" fillId="0" borderId="0" xfId="89" applyNumberFormat="1" applyFont="1" applyFill="1" applyBorder="1" applyAlignment="1">
      <alignment vertical="center"/>
    </xf>
    <xf numFmtId="0" fontId="10" fillId="0" borderId="0" xfId="89" applyNumberFormat="1" applyFont="1" applyFill="1" applyBorder="1" applyAlignment="1">
      <alignment vertical="center"/>
    </xf>
    <xf numFmtId="0" fontId="3" fillId="0" borderId="0" xfId="91" applyFont="1" applyBorder="1">
      <alignment/>
    </xf>
    <xf numFmtId="0" fontId="3" fillId="0" borderId="0" xfId="92" applyNumberFormat="1" applyFont="1" applyFill="1" applyBorder="1" applyAlignment="1">
      <alignment/>
    </xf>
    <xf numFmtId="0" fontId="13" fillId="0" borderId="0" xfId="89" applyNumberFormat="1" applyFont="1" applyFill="1" applyBorder="1" applyAlignment="1">
      <alignment horizontal="center" vertical="center"/>
    </xf>
    <xf numFmtId="49" fontId="3" fillId="0" borderId="0" xfId="89" applyNumberFormat="1" applyFont="1" applyFill="1" applyBorder="1" applyAlignment="1">
      <alignment vertical="center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vertical="center" shrinkToFit="1"/>
    </xf>
    <xf numFmtId="0" fontId="1" fillId="0" borderId="0" xfId="0" applyNumberFormat="1" applyFont="1" applyFill="1" applyBorder="1" applyAlignment="1">
      <alignment vertical="center" shrinkToFit="1"/>
    </xf>
    <xf numFmtId="0" fontId="1" fillId="0" borderId="24" xfId="0" applyNumberFormat="1" applyFont="1" applyFill="1" applyBorder="1" applyAlignment="1">
      <alignment vertical="center" shrinkToFit="1"/>
    </xf>
    <xf numFmtId="0" fontId="1" fillId="0" borderId="25" xfId="0" applyNumberFormat="1" applyFont="1" applyFill="1" applyBorder="1" applyAlignment="1">
      <alignment vertical="center" shrinkToFit="1"/>
    </xf>
    <xf numFmtId="0" fontId="0" fillId="0" borderId="0" xfId="0" applyNumberFormat="1" applyFont="1" applyFill="1" applyBorder="1" applyAlignment="1">
      <alignment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vertical="center" shrinkToFit="1"/>
    </xf>
    <xf numFmtId="49" fontId="1" fillId="0" borderId="0" xfId="0" applyNumberFormat="1" applyFont="1" applyFill="1" applyBorder="1" applyAlignment="1" applyProtection="1">
      <alignment vertical="center" shrinkToFit="1"/>
      <protection locked="0"/>
    </xf>
    <xf numFmtId="0" fontId="1" fillId="0" borderId="0" xfId="0" applyNumberFormat="1" applyFont="1" applyFill="1" applyBorder="1" applyAlignment="1">
      <alignment horizontal="right" vertical="center" shrinkToFit="1"/>
    </xf>
    <xf numFmtId="0" fontId="1" fillId="0" borderId="0" xfId="0" applyNumberFormat="1" applyFont="1" applyFill="1" applyBorder="1" applyAlignment="1" applyProtection="1">
      <alignment vertical="center" shrinkToFit="1"/>
      <protection locked="0"/>
    </xf>
    <xf numFmtId="0" fontId="0" fillId="0" borderId="23" xfId="0" applyNumberFormat="1" applyFont="1" applyFill="1" applyBorder="1" applyAlignment="1">
      <alignment vertical="center" shrinkToFit="1"/>
    </xf>
    <xf numFmtId="0" fontId="0" fillId="0" borderId="25" xfId="0" applyNumberFormat="1" applyFont="1" applyFill="1" applyBorder="1" applyAlignment="1">
      <alignment vertical="center" shrinkToFit="1"/>
    </xf>
    <xf numFmtId="0" fontId="0" fillId="0" borderId="24" xfId="0" applyNumberFormat="1" applyFont="1" applyFill="1" applyBorder="1" applyAlignment="1">
      <alignment vertical="center" shrinkToFit="1"/>
    </xf>
    <xf numFmtId="0" fontId="0" fillId="0" borderId="26" xfId="0" applyNumberFormat="1" applyFont="1" applyFill="1" applyBorder="1" applyAlignment="1">
      <alignment vertical="center" shrinkToFit="1"/>
    </xf>
    <xf numFmtId="0" fontId="1" fillId="0" borderId="27" xfId="0" applyNumberFormat="1" applyFont="1" applyFill="1" applyBorder="1" applyAlignment="1">
      <alignment vertical="center" shrinkToFit="1"/>
    </xf>
    <xf numFmtId="0" fontId="1" fillId="0" borderId="28" xfId="0" applyNumberFormat="1" applyFont="1" applyFill="1" applyBorder="1" applyAlignment="1">
      <alignment vertical="center" shrinkToFit="1"/>
    </xf>
    <xf numFmtId="0" fontId="1" fillId="0" borderId="29" xfId="0" applyNumberFormat="1" applyFont="1" applyFill="1" applyBorder="1" applyAlignment="1">
      <alignment vertical="center" shrinkToFit="1"/>
    </xf>
    <xf numFmtId="0" fontId="1" fillId="0" borderId="30" xfId="0" applyNumberFormat="1" applyFont="1" applyFill="1" applyBorder="1" applyAlignment="1">
      <alignment vertical="center" shrinkToFit="1"/>
    </xf>
    <xf numFmtId="0" fontId="0" fillId="0" borderId="31" xfId="0" applyNumberFormat="1" applyFont="1" applyFill="1" applyBorder="1" applyAlignment="1">
      <alignment vertical="center" shrinkToFit="1"/>
    </xf>
    <xf numFmtId="181" fontId="1" fillId="0" borderId="0" xfId="0" applyNumberFormat="1" applyFont="1" applyFill="1" applyBorder="1" applyAlignment="1">
      <alignment horizontal="right" vertical="center" shrinkToFit="1"/>
    </xf>
    <xf numFmtId="0" fontId="1" fillId="0" borderId="18" xfId="0" applyNumberFormat="1" applyFont="1" applyFill="1" applyBorder="1" applyAlignment="1" applyProtection="1">
      <alignment vertical="center" shrinkToFit="1"/>
      <protection locked="0"/>
    </xf>
    <xf numFmtId="2" fontId="1" fillId="0" borderId="18" xfId="0" applyNumberFormat="1" applyFont="1" applyFill="1" applyBorder="1" applyAlignment="1">
      <alignment horizontal="center" vertical="center" shrinkToFit="1"/>
    </xf>
    <xf numFmtId="181" fontId="1" fillId="0" borderId="18" xfId="0" applyNumberFormat="1" applyFont="1" applyFill="1" applyBorder="1" applyAlignment="1">
      <alignment horizontal="right" vertical="center"/>
    </xf>
    <xf numFmtId="0" fontId="1" fillId="0" borderId="26" xfId="0" applyNumberFormat="1" applyFont="1" applyFill="1" applyBorder="1" applyAlignment="1">
      <alignment vertical="center" shrinkToFit="1"/>
    </xf>
    <xf numFmtId="0" fontId="1" fillId="0" borderId="31" xfId="0" applyNumberFormat="1" applyFont="1" applyFill="1" applyBorder="1" applyAlignment="1">
      <alignment vertical="center" shrinkToFit="1"/>
    </xf>
    <xf numFmtId="0" fontId="1" fillId="0" borderId="32" xfId="0" applyNumberFormat="1" applyFont="1" applyFill="1" applyBorder="1" applyAlignment="1">
      <alignment vertical="center" shrinkToFit="1"/>
    </xf>
    <xf numFmtId="0" fontId="1" fillId="0" borderId="33" xfId="0" applyNumberFormat="1" applyFont="1" applyFill="1" applyBorder="1" applyAlignment="1">
      <alignment vertical="center" shrinkToFit="1"/>
    </xf>
    <xf numFmtId="0" fontId="13" fillId="0" borderId="0" xfId="0" applyNumberFormat="1" applyFont="1" applyFill="1" applyBorder="1" applyAlignment="1">
      <alignment vertical="center" shrinkToFit="1"/>
    </xf>
    <xf numFmtId="0" fontId="1" fillId="0" borderId="18" xfId="0" applyNumberFormat="1" applyFont="1" applyFill="1" applyBorder="1" applyAlignment="1">
      <alignment horizontal="left" vertical="center" shrinkToFit="1"/>
    </xf>
    <xf numFmtId="0" fontId="0" fillId="0" borderId="23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center" vertical="center" shrinkToFit="1"/>
    </xf>
    <xf numFmtId="0" fontId="1" fillId="0" borderId="34" xfId="0" applyNumberFormat="1" applyFont="1" applyFill="1" applyBorder="1" applyAlignment="1">
      <alignment vertical="center" shrinkToFit="1"/>
    </xf>
    <xf numFmtId="0" fontId="1" fillId="0" borderId="35" xfId="0" applyNumberFormat="1" applyFont="1" applyFill="1" applyBorder="1" applyAlignment="1">
      <alignment vertical="center" shrinkToFit="1"/>
    </xf>
    <xf numFmtId="0" fontId="1" fillId="0" borderId="33" xfId="0" applyNumberFormat="1" applyFont="1" applyFill="1" applyBorder="1" applyAlignment="1">
      <alignment horizontal="left" vertical="center" shrinkToFit="1"/>
    </xf>
    <xf numFmtId="0" fontId="1" fillId="0" borderId="33" xfId="0" applyNumberFormat="1" applyFont="1" applyFill="1" applyBorder="1" applyAlignment="1" applyProtection="1">
      <alignment vertical="center" shrinkToFit="1"/>
      <protection locked="0"/>
    </xf>
    <xf numFmtId="0" fontId="1" fillId="0" borderId="33" xfId="0" applyNumberFormat="1" applyFont="1" applyFill="1" applyBorder="1" applyAlignment="1">
      <alignment horizontal="center" vertical="center" shrinkToFit="1"/>
    </xf>
    <xf numFmtId="2" fontId="1" fillId="0" borderId="33" xfId="0" applyNumberFormat="1" applyFont="1" applyFill="1" applyBorder="1" applyAlignment="1">
      <alignment horizontal="center" vertical="center" shrinkToFit="1"/>
    </xf>
    <xf numFmtId="181" fontId="1" fillId="0" borderId="33" xfId="0" applyNumberFormat="1" applyFont="1" applyFill="1" applyBorder="1" applyAlignment="1">
      <alignment horizontal="right" vertical="center"/>
    </xf>
    <xf numFmtId="0" fontId="3" fillId="0" borderId="0" xfId="93" applyFont="1">
      <alignment vertical="center"/>
      <protection/>
    </xf>
    <xf numFmtId="0" fontId="46" fillId="0" borderId="0" xfId="89" applyNumberFormat="1" applyFont="1" applyFill="1" applyBorder="1" applyAlignment="1">
      <alignment vertical="center"/>
    </xf>
    <xf numFmtId="0" fontId="1" fillId="0" borderId="0" xfId="96" applyFont="1">
      <alignment vertical="center"/>
      <protection/>
    </xf>
    <xf numFmtId="0" fontId="1" fillId="0" borderId="0" xfId="96" applyFont="1" applyBorder="1">
      <alignment vertical="center"/>
      <protection/>
    </xf>
    <xf numFmtId="0" fontId="3" fillId="0" borderId="0" xfId="90" applyNumberFormat="1" applyFont="1" applyFill="1" applyBorder="1" applyAlignment="1">
      <alignment vertical="center"/>
    </xf>
    <xf numFmtId="0" fontId="3" fillId="0" borderId="0" xfId="90" applyNumberFormat="1" applyFont="1" applyFill="1" applyBorder="1" applyAlignment="1">
      <alignment horizontal="right" vertical="center"/>
    </xf>
    <xf numFmtId="0" fontId="1" fillId="0" borderId="0" xfId="77" applyNumberFormat="1" applyFont="1" applyFill="1" applyBorder="1" applyAlignment="1">
      <alignment vertical="center"/>
    </xf>
    <xf numFmtId="179" fontId="3" fillId="0" borderId="0" xfId="90" applyNumberFormat="1" applyFont="1" applyFill="1" applyBorder="1" applyAlignment="1">
      <alignment vertical="center"/>
    </xf>
    <xf numFmtId="10" fontId="3" fillId="0" borderId="0" xfId="90" applyNumberFormat="1" applyFont="1" applyFill="1" applyBorder="1" applyAlignment="1">
      <alignment vertical="center"/>
    </xf>
    <xf numFmtId="0" fontId="5" fillId="0" borderId="0" xfId="78" applyFont="1" applyBorder="1">
      <alignment vertical="center"/>
      <protection/>
    </xf>
    <xf numFmtId="0" fontId="47" fillId="0" borderId="0" xfId="96" applyFont="1" applyFill="1">
      <alignment vertical="center"/>
      <protection/>
    </xf>
    <xf numFmtId="0" fontId="3" fillId="0" borderId="0" xfId="96" applyFont="1" applyFill="1">
      <alignment vertical="center"/>
      <protection/>
    </xf>
    <xf numFmtId="0" fontId="5" fillId="0" borderId="0" xfId="76" applyNumberFormat="1" applyFont="1" applyFill="1" applyBorder="1" applyAlignment="1">
      <alignment/>
    </xf>
    <xf numFmtId="0" fontId="0" fillId="0" borderId="0" xfId="76" applyNumberFormat="1" applyFont="1" applyFill="1" applyBorder="1" applyAlignment="1">
      <alignment/>
    </xf>
    <xf numFmtId="0" fontId="46" fillId="0" borderId="0" xfId="89" applyNumberFormat="1" applyFont="1" applyFill="1" applyBorder="1" applyAlignment="1">
      <alignment horizontal="left" vertical="center" shrinkToFit="1"/>
    </xf>
    <xf numFmtId="0" fontId="1" fillId="0" borderId="0" xfId="76" applyNumberFormat="1" applyFont="1" applyFill="1" applyBorder="1" applyAlignment="1">
      <alignment/>
    </xf>
    <xf numFmtId="0" fontId="46" fillId="0" borderId="0" xfId="76" applyNumberFormat="1" applyFont="1" applyFill="1" applyBorder="1" applyAlignment="1">
      <alignment vertical="center"/>
    </xf>
    <xf numFmtId="0" fontId="48" fillId="0" borderId="0" xfId="89" applyNumberFormat="1" applyFont="1" applyFill="1" applyBorder="1" applyAlignment="1">
      <alignment vertical="center"/>
    </xf>
    <xf numFmtId="0" fontId="3" fillId="27" borderId="0" xfId="89" applyNumberFormat="1" applyFont="1" applyFill="1" applyBorder="1" applyAlignment="1">
      <alignment vertical="center"/>
    </xf>
    <xf numFmtId="0" fontId="3" fillId="27" borderId="0" xfId="89" applyNumberFormat="1" applyFont="1" applyFill="1" applyBorder="1" applyAlignment="1">
      <alignment horizontal="center" vertical="center"/>
    </xf>
    <xf numFmtId="0" fontId="3" fillId="27" borderId="0" xfId="89" applyNumberFormat="1" applyFont="1" applyFill="1" applyBorder="1" applyAlignment="1">
      <alignment horizontal="right" vertical="center"/>
    </xf>
    <xf numFmtId="0" fontId="47" fillId="0" borderId="0" xfId="89" applyNumberFormat="1" applyFont="1" applyFill="1" applyBorder="1" applyAlignment="1">
      <alignment vertical="center"/>
    </xf>
    <xf numFmtId="0" fontId="1" fillId="0" borderId="0" xfId="76" applyNumberFormat="1" applyFont="1" applyFill="1" applyBorder="1" applyAlignment="1">
      <alignment vertical="center"/>
    </xf>
    <xf numFmtId="0" fontId="46" fillId="0" borderId="0" xfId="89" applyNumberFormat="1" applyFont="1" applyFill="1" applyBorder="1" applyAlignment="1">
      <alignment horizontal="left" vertical="center"/>
    </xf>
    <xf numFmtId="0" fontId="1" fillId="0" borderId="0" xfId="85" applyNumberFormat="1" applyFont="1" applyFill="1" applyBorder="1" applyAlignment="1">
      <alignment/>
      <protection/>
    </xf>
    <xf numFmtId="0" fontId="5" fillId="0" borderId="0" xfId="74" applyFont="1" applyBorder="1">
      <alignment vertical="center"/>
      <protection/>
    </xf>
    <xf numFmtId="0" fontId="1" fillId="0" borderId="0" xfId="74" applyFont="1" applyFill="1" applyBorder="1">
      <alignment vertical="center"/>
      <protection/>
    </xf>
    <xf numFmtId="0" fontId="5" fillId="0" borderId="0" xfId="74" applyFont="1" applyFill="1" applyBorder="1">
      <alignment vertical="center"/>
      <protection/>
    </xf>
    <xf numFmtId="0" fontId="1" fillId="0" borderId="0" xfId="74" applyFont="1" applyBorder="1">
      <alignment vertical="center"/>
      <protection/>
    </xf>
    <xf numFmtId="0" fontId="5" fillId="0" borderId="0" xfId="34" applyFont="1" applyBorder="1">
      <alignment vertical="center"/>
      <protection/>
    </xf>
    <xf numFmtId="0" fontId="1" fillId="0" borderId="0" xfId="74" applyFont="1" applyFill="1" applyBorder="1" applyAlignment="1">
      <alignment horizontal="left" vertical="center"/>
      <protection/>
    </xf>
    <xf numFmtId="0" fontId="1" fillId="0" borderId="0" xfId="74" applyFont="1" applyBorder="1" applyAlignment="1">
      <alignment horizontal="left" vertical="center"/>
      <protection/>
    </xf>
    <xf numFmtId="0" fontId="5" fillId="0" borderId="0" xfId="74" applyFont="1" applyFill="1" applyBorder="1" applyAlignment="1">
      <alignment horizontal="left" vertical="center"/>
      <protection/>
    </xf>
    <xf numFmtId="0" fontId="1" fillId="0" borderId="0" xfId="0" applyNumberFormat="1" applyFont="1" applyFill="1" applyBorder="1" applyAlignment="1">
      <alignment/>
    </xf>
    <xf numFmtId="0" fontId="1" fillId="0" borderId="0" xfId="0" applyNumberFormat="1" applyFont="1" applyFill="1" applyBorder="1" applyAlignment="1">
      <alignment horizontal="right"/>
    </xf>
    <xf numFmtId="0" fontId="3" fillId="0" borderId="0" xfId="76" applyNumberFormat="1" applyFont="1" applyFill="1" applyBorder="1" applyAlignment="1">
      <alignment/>
    </xf>
    <xf numFmtId="0" fontId="0" fillId="0" borderId="0" xfId="76" applyNumberFormat="1" applyFont="1" applyFill="1" applyBorder="1" applyAlignment="1">
      <alignment/>
    </xf>
    <xf numFmtId="0" fontId="5" fillId="0" borderId="0" xfId="76" applyNumberFormat="1" applyFont="1" applyFill="1" applyBorder="1" applyAlignment="1">
      <alignment vertical="center"/>
    </xf>
    <xf numFmtId="0" fontId="3" fillId="0" borderId="0" xfId="76" applyNumberFormat="1" applyFont="1" applyFill="1" applyBorder="1" applyAlignment="1">
      <alignment vertical="center"/>
    </xf>
    <xf numFmtId="0" fontId="3" fillId="0" borderId="0" xfId="0" applyNumberFormat="1" applyFont="1" applyFill="1" applyBorder="1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NumberFormat="1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76" applyNumberFormat="1" applyFont="1" applyFill="1" applyBorder="1" applyAlignment="1">
      <alignment horizontal="right" vertical="center"/>
    </xf>
    <xf numFmtId="0" fontId="3" fillId="0" borderId="0" xfId="0" applyFont="1" applyAlignment="1">
      <alignment vertical="center"/>
    </xf>
    <xf numFmtId="0" fontId="11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12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right" vertical="center"/>
    </xf>
    <xf numFmtId="0" fontId="1" fillId="0" borderId="0" xfId="76" applyNumberFormat="1" applyFont="1" applyFill="1" applyBorder="1" applyAlignment="1">
      <alignment horizontal="center" vertical="center"/>
    </xf>
    <xf numFmtId="179" fontId="3" fillId="0" borderId="0" xfId="89" applyNumberFormat="1" applyFont="1" applyFill="1" applyBorder="1" applyAlignment="1">
      <alignment horizontal="center" vertical="center"/>
    </xf>
    <xf numFmtId="0" fontId="3" fillId="0" borderId="0" xfId="74" applyFont="1" applyBorder="1" applyAlignment="1">
      <alignment horizontal="center" vertical="center"/>
      <protection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0" fontId="49" fillId="0" borderId="0" xfId="0" applyFont="1" applyAlignment="1">
      <alignment vertical="center"/>
    </xf>
    <xf numFmtId="0" fontId="47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47" fillId="0" borderId="0" xfId="96" applyFont="1">
      <alignment vertical="center"/>
      <protection/>
    </xf>
    <xf numFmtId="0" fontId="46" fillId="0" borderId="0" xfId="96" applyFont="1">
      <alignment vertical="center"/>
      <protection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68">
      <alignment vertical="center"/>
      <protection/>
    </xf>
    <xf numFmtId="0" fontId="1" fillId="0" borderId="0" xfId="68" applyNumberFormat="1" applyFont="1" applyFill="1" applyBorder="1" applyAlignment="1">
      <alignment/>
      <protection/>
    </xf>
    <xf numFmtId="0" fontId="1" fillId="0" borderId="0" xfId="68" applyNumberFormat="1" applyFont="1" applyFill="1" applyBorder="1" applyAlignment="1">
      <alignment horizontal="right"/>
      <protection/>
    </xf>
    <xf numFmtId="0" fontId="0" fillId="0" borderId="0" xfId="68" applyFont="1" applyFill="1">
      <alignment vertical="center"/>
      <protection/>
    </xf>
    <xf numFmtId="0" fontId="1" fillId="0" borderId="0" xfId="68" applyFont="1" applyFill="1">
      <alignment vertical="center"/>
      <protection/>
    </xf>
    <xf numFmtId="0" fontId="1" fillId="0" borderId="0" xfId="68" applyFont="1">
      <alignment vertical="center"/>
      <protection/>
    </xf>
    <xf numFmtId="0" fontId="1" fillId="0" borderId="0" xfId="0" applyFont="1" applyFill="1" applyAlignment="1">
      <alignment vertical="center"/>
    </xf>
    <xf numFmtId="0" fontId="3" fillId="0" borderId="0" xfId="88" applyFont="1" applyBorder="1">
      <alignment vertical="center"/>
    </xf>
    <xf numFmtId="0" fontId="47" fillId="0" borderId="0" xfId="88" applyFont="1" applyBorder="1">
      <alignment vertical="center"/>
    </xf>
    <xf numFmtId="0" fontId="47" fillId="0" borderId="0" xfId="0" applyNumberFormat="1" applyFont="1" applyFill="1" applyBorder="1" applyAlignment="1">
      <alignment/>
    </xf>
    <xf numFmtId="0" fontId="47" fillId="0" borderId="0" xfId="89" applyNumberFormat="1" applyFont="1" applyFill="1" applyBorder="1" applyAlignment="1">
      <alignment horizontal="right" vertical="center"/>
    </xf>
    <xf numFmtId="0" fontId="46" fillId="0" borderId="0" xfId="94" applyFont="1" applyFill="1" applyBorder="1">
      <alignment vertical="center"/>
      <protection/>
    </xf>
    <xf numFmtId="0" fontId="46" fillId="0" borderId="0" xfId="94" applyFont="1" applyBorder="1">
      <alignment vertical="center"/>
      <protection/>
    </xf>
    <xf numFmtId="0" fontId="3" fillId="0" borderId="0" xfId="0" applyFont="1" applyFill="1" applyBorder="1" applyAlignment="1">
      <alignment vertical="center"/>
    </xf>
    <xf numFmtId="0" fontId="46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25" borderId="0" xfId="0" applyFont="1" applyFill="1" applyBorder="1" applyAlignment="1">
      <alignment horizontal="left" vertical="center"/>
    </xf>
    <xf numFmtId="0" fontId="3" fillId="25" borderId="0" xfId="0" applyFont="1" applyFill="1" applyBorder="1" applyAlignment="1">
      <alignment vertical="center"/>
    </xf>
    <xf numFmtId="0" fontId="46" fillId="0" borderId="0" xfId="0" applyNumberFormat="1" applyFont="1" applyFill="1" applyBorder="1" applyAlignment="1">
      <alignment vertical="center"/>
    </xf>
    <xf numFmtId="0" fontId="46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6" fillId="0" borderId="0" xfId="0" applyFont="1" applyFill="1" applyBorder="1" applyAlignment="1">
      <alignment vertical="center"/>
    </xf>
    <xf numFmtId="0" fontId="5" fillId="0" borderId="0" xfId="88" applyFont="1" applyBorder="1">
      <alignment vertical="center"/>
    </xf>
    <xf numFmtId="0" fontId="1" fillId="0" borderId="0" xfId="88" applyFont="1" applyBorder="1">
      <alignment vertical="center"/>
    </xf>
    <xf numFmtId="0" fontId="5" fillId="0" borderId="0" xfId="88" applyFont="1" applyFill="1" applyBorder="1">
      <alignment vertical="center"/>
    </xf>
    <xf numFmtId="0" fontId="3" fillId="0" borderId="0" xfId="88" applyFont="1">
      <alignment vertical="center"/>
    </xf>
    <xf numFmtId="0" fontId="46" fillId="0" borderId="0" xfId="88" applyFont="1">
      <alignment vertical="center"/>
    </xf>
    <xf numFmtId="0" fontId="46" fillId="0" borderId="0" xfId="88" applyFont="1" applyBorder="1">
      <alignment vertical="center"/>
    </xf>
    <xf numFmtId="0" fontId="46" fillId="0" borderId="0" xfId="0" applyNumberFormat="1" applyFont="1" applyFill="1" applyBorder="1" applyAlignment="1">
      <alignment horizontal="right"/>
    </xf>
    <xf numFmtId="0" fontId="49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3" fillId="0" borderId="0" xfId="88" applyFont="1" applyFill="1" applyBorder="1">
      <alignment vertical="center"/>
    </xf>
    <xf numFmtId="0" fontId="5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180" fontId="1" fillId="0" borderId="0" xfId="89" applyNumberFormat="1" applyFont="1" applyFill="1" applyBorder="1" applyAlignment="1">
      <alignment horizontal="right" vertical="center"/>
    </xf>
    <xf numFmtId="0" fontId="1" fillId="0" borderId="0" xfId="95" applyFont="1">
      <alignment vertical="center"/>
      <protection/>
    </xf>
    <xf numFmtId="180" fontId="3" fillId="27" borderId="0" xfId="89" applyNumberFormat="1" applyFont="1" applyFill="1" applyBorder="1" applyAlignment="1">
      <alignment horizontal="right" vertical="center"/>
    </xf>
    <xf numFmtId="0" fontId="3" fillId="27" borderId="0" xfId="0" applyFont="1" applyFill="1" applyAlignment="1">
      <alignment vertical="center"/>
    </xf>
    <xf numFmtId="0" fontId="0" fillId="27" borderId="0" xfId="0" applyFill="1" applyBorder="1" applyAlignment="1">
      <alignment vertical="center"/>
    </xf>
    <xf numFmtId="0" fontId="1" fillId="27" borderId="0" xfId="0" applyNumberFormat="1" applyFont="1" applyFill="1" applyBorder="1" applyAlignment="1">
      <alignment/>
    </xf>
    <xf numFmtId="0" fontId="1" fillId="27" borderId="0" xfId="89" applyNumberFormat="1" applyFont="1" applyFill="1" applyBorder="1" applyAlignment="1">
      <alignment horizontal="left" vertical="center"/>
    </xf>
    <xf numFmtId="180" fontId="1" fillId="27" borderId="0" xfId="89" applyNumberFormat="1" applyFont="1" applyFill="1" applyBorder="1" applyAlignment="1">
      <alignment horizontal="right" vertical="center"/>
    </xf>
    <xf numFmtId="0" fontId="1" fillId="27" borderId="0" xfId="89" applyNumberFormat="1" applyFont="1" applyFill="1" applyBorder="1" applyAlignment="1">
      <alignment vertical="center"/>
    </xf>
    <xf numFmtId="0" fontId="46" fillId="27" borderId="0" xfId="89" applyNumberFormat="1" applyFont="1" applyFill="1" applyBorder="1" applyAlignment="1">
      <alignment vertical="center"/>
    </xf>
    <xf numFmtId="0" fontId="46" fillId="27" borderId="0" xfId="89" applyNumberFormat="1" applyFont="1" applyFill="1" applyBorder="1" applyAlignment="1">
      <alignment horizontal="left" vertical="center"/>
    </xf>
    <xf numFmtId="0" fontId="0" fillId="27" borderId="0" xfId="0" applyFill="1" applyAlignment="1">
      <alignment vertical="center"/>
    </xf>
    <xf numFmtId="0" fontId="46" fillId="27" borderId="0" xfId="0" applyFont="1" applyFill="1" applyAlignment="1">
      <alignment vertical="center"/>
    </xf>
    <xf numFmtId="0" fontId="50" fillId="0" borderId="0" xfId="0" applyFont="1" applyAlignment="1">
      <alignment vertical="center"/>
    </xf>
    <xf numFmtId="0" fontId="1" fillId="0" borderId="36" xfId="89" applyNumberFormat="1" applyFont="1" applyFill="1" applyBorder="1" applyAlignment="1">
      <alignment vertical="center"/>
    </xf>
    <xf numFmtId="0" fontId="1" fillId="0" borderId="37" xfId="89" applyNumberFormat="1" applyFont="1" applyFill="1" applyBorder="1" applyAlignment="1">
      <alignment vertical="center"/>
    </xf>
    <xf numFmtId="0" fontId="46" fillId="0" borderId="36" xfId="89" applyNumberFormat="1" applyFont="1" applyFill="1" applyBorder="1" applyAlignment="1">
      <alignment vertical="center"/>
    </xf>
    <xf numFmtId="0" fontId="46" fillId="0" borderId="37" xfId="89" applyNumberFormat="1" applyFont="1" applyFill="1" applyBorder="1" applyAlignment="1">
      <alignment vertical="center"/>
    </xf>
    <xf numFmtId="0" fontId="7" fillId="0" borderId="0" xfId="0" applyFont="1" applyAlignment="1">
      <alignment vertical="center"/>
    </xf>
    <xf numFmtId="0" fontId="1" fillId="0" borderId="0" xfId="80" applyNumberFormat="1" applyFont="1" applyFill="1" applyBorder="1" applyAlignment="1">
      <alignment horizontal="right"/>
      <protection/>
    </xf>
    <xf numFmtId="0" fontId="47" fillId="0" borderId="0" xfId="0" applyNumberFormat="1" applyFont="1" applyFill="1" applyBorder="1" applyAlignment="1">
      <alignment vertical="center"/>
    </xf>
    <xf numFmtId="0" fontId="47" fillId="0" borderId="0" xfId="89" applyNumberFormat="1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83" applyNumberFormat="1" applyFont="1" applyFill="1" applyBorder="1" applyAlignment="1">
      <alignment/>
      <protection/>
    </xf>
    <xf numFmtId="0" fontId="1" fillId="0" borderId="0" xfId="83" applyFont="1">
      <alignment vertical="center"/>
      <protection/>
    </xf>
    <xf numFmtId="0" fontId="13" fillId="0" borderId="0" xfId="80" applyFont="1" applyBorder="1" applyAlignment="1">
      <alignment horizontal="center" vertical="center"/>
      <protection/>
    </xf>
    <xf numFmtId="0" fontId="1" fillId="0" borderId="0" xfId="80" applyNumberFormat="1" applyFont="1" applyFill="1" applyBorder="1" applyAlignment="1">
      <alignment horizontal="left"/>
      <protection/>
    </xf>
    <xf numFmtId="0" fontId="3" fillId="0" borderId="0" xfId="80" applyNumberFormat="1" applyFont="1" applyFill="1" applyBorder="1" applyAlignment="1">
      <alignment horizontal="left"/>
      <protection/>
    </xf>
    <xf numFmtId="0" fontId="13" fillId="0" borderId="0" xfId="80" applyFont="1" applyFill="1" applyBorder="1" applyAlignment="1">
      <alignment horizontal="center" vertical="center"/>
      <protection/>
    </xf>
    <xf numFmtId="0" fontId="51" fillId="0" borderId="0" xfId="0" applyFont="1" applyAlignment="1">
      <alignment vertical="center"/>
    </xf>
    <xf numFmtId="0" fontId="3" fillId="0" borderId="0" xfId="74" applyFont="1" applyFill="1" applyBorder="1" applyAlignment="1">
      <alignment horizontal="left" vertical="center"/>
      <protection/>
    </xf>
    <xf numFmtId="0" fontId="1" fillId="0" borderId="0" xfId="80" applyFont="1" applyBorder="1" applyAlignment="1">
      <alignment horizontal="left" vertical="center"/>
      <protection/>
    </xf>
    <xf numFmtId="0" fontId="51" fillId="0" borderId="0" xfId="0" applyFont="1" applyAlignment="1">
      <alignment horizontal="center" vertical="center"/>
    </xf>
    <xf numFmtId="0" fontId="52" fillId="0" borderId="0" xfId="0" applyFont="1" applyAlignment="1">
      <alignment vertical="center"/>
    </xf>
    <xf numFmtId="0" fontId="1" fillId="0" borderId="0" xfId="67" applyFont="1" applyAlignment="1">
      <alignment horizontal="left"/>
      <protection/>
    </xf>
    <xf numFmtId="0" fontId="1" fillId="0" borderId="0" xfId="83" applyFont="1" applyAlignment="1">
      <alignment horizontal="center" vertical="center"/>
      <protection/>
    </xf>
    <xf numFmtId="0" fontId="1" fillId="0" borderId="0" xfId="87" applyNumberFormat="1" applyFont="1" applyFill="1" applyBorder="1" applyAlignment="1">
      <alignment vertical="center"/>
      <protection/>
    </xf>
    <xf numFmtId="0" fontId="1" fillId="0" borderId="0" xfId="87" applyFont="1" applyFill="1" applyBorder="1">
      <alignment vertical="center"/>
      <protection/>
    </xf>
    <xf numFmtId="0" fontId="1" fillId="0" borderId="0" xfId="87" applyFont="1">
      <alignment vertical="center"/>
      <protection/>
    </xf>
    <xf numFmtId="0" fontId="46" fillId="0" borderId="0" xfId="80" applyNumberFormat="1" applyFont="1" applyFill="1" applyBorder="1" applyAlignment="1">
      <alignment horizontal="left"/>
      <protection/>
    </xf>
    <xf numFmtId="0" fontId="5" fillId="0" borderId="0" xfId="83" applyFont="1" applyFill="1">
      <alignment vertical="center"/>
      <protection/>
    </xf>
    <xf numFmtId="0" fontId="5" fillId="0" borderId="0" xfId="80" applyNumberFormat="1" applyFont="1" applyFill="1" applyBorder="1" applyAlignment="1">
      <alignment horizontal="left"/>
      <protection/>
    </xf>
    <xf numFmtId="0" fontId="12" fillId="0" borderId="0" xfId="67" applyNumberFormat="1" applyFont="1" applyFill="1" applyBorder="1" applyAlignment="1">
      <alignment horizontal="left"/>
      <protection/>
    </xf>
    <xf numFmtId="0" fontId="5" fillId="0" borderId="0" xfId="67" applyNumberFormat="1" applyFont="1" applyFill="1" applyBorder="1" applyAlignment="1">
      <alignment horizontal="left"/>
      <protection/>
    </xf>
    <xf numFmtId="0" fontId="1" fillId="0" borderId="0" xfId="67" applyFont="1">
      <alignment vertical="center"/>
      <protection/>
    </xf>
    <xf numFmtId="0" fontId="1" fillId="0" borderId="0" xfId="67" applyFont="1" applyAlignment="1">
      <alignment horizontal="center" vertical="center"/>
      <protection/>
    </xf>
    <xf numFmtId="0" fontId="46" fillId="0" borderId="0" xfId="74" applyFont="1" applyFill="1" applyBorder="1" applyAlignment="1">
      <alignment horizontal="left" vertical="center"/>
      <protection/>
    </xf>
    <xf numFmtId="0" fontId="52" fillId="0" borderId="0" xfId="0" applyFont="1" applyFill="1" applyAlignment="1">
      <alignment vertical="center"/>
    </xf>
    <xf numFmtId="0" fontId="46" fillId="0" borderId="0" xfId="80" applyFont="1" applyFill="1" applyBorder="1" applyAlignment="1">
      <alignment horizontal="left" vertical="center"/>
      <protection/>
    </xf>
    <xf numFmtId="0" fontId="53" fillId="0" borderId="0" xfId="89" applyNumberFormat="1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88" applyFont="1" applyFill="1" applyBorder="1">
      <alignment vertical="center"/>
    </xf>
    <xf numFmtId="0" fontId="47" fillId="0" borderId="0" xfId="76" applyNumberFormat="1" applyFont="1" applyFill="1" applyBorder="1" applyAlignment="1">
      <alignment vertical="center"/>
    </xf>
    <xf numFmtId="0" fontId="47" fillId="0" borderId="0" xfId="0" applyFont="1" applyBorder="1" applyAlignment="1">
      <alignment vertical="center"/>
    </xf>
    <xf numFmtId="0" fontId="1" fillId="0" borderId="22" xfId="0" applyNumberFormat="1" applyFont="1" applyFill="1" applyBorder="1" applyAlignment="1">
      <alignment horizontal="center" vertical="center" shrinkToFit="1"/>
    </xf>
    <xf numFmtId="0" fontId="47" fillId="0" borderId="0" xfId="0" applyNumberFormat="1" applyFont="1" applyFill="1" applyBorder="1" applyAlignment="1">
      <alignment vertical="center" shrinkToFit="1"/>
    </xf>
    <xf numFmtId="0" fontId="54" fillId="0" borderId="0" xfId="0" applyNumberFormat="1" applyFont="1" applyFill="1" applyBorder="1" applyAlignment="1">
      <alignment horizontal="center" vertical="center" shrinkToFit="1"/>
    </xf>
    <xf numFmtId="0" fontId="47" fillId="0" borderId="22" xfId="0" applyNumberFormat="1" applyFont="1" applyFill="1" applyBorder="1" applyAlignment="1">
      <alignment vertical="center" shrinkToFit="1"/>
    </xf>
    <xf numFmtId="0" fontId="47" fillId="0" borderId="18" xfId="0" applyNumberFormat="1" applyFont="1" applyFill="1" applyBorder="1" applyAlignment="1">
      <alignment vertical="center" shrinkToFit="1"/>
    </xf>
    <xf numFmtId="0" fontId="47" fillId="0" borderId="23" xfId="0" applyNumberFormat="1" applyFont="1" applyFill="1" applyBorder="1" applyAlignment="1">
      <alignment horizontal="center" vertical="center" shrinkToFit="1"/>
    </xf>
    <xf numFmtId="0" fontId="47" fillId="0" borderId="22" xfId="0" applyNumberFormat="1" applyFont="1" applyFill="1" applyBorder="1" applyAlignment="1">
      <alignment horizontal="center" vertical="center" shrinkToFit="1"/>
    </xf>
    <xf numFmtId="0" fontId="47" fillId="0" borderId="0" xfId="0" applyNumberFormat="1" applyFont="1" applyFill="1" applyBorder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0" fontId="47" fillId="0" borderId="14" xfId="0" applyNumberFormat="1" applyFont="1" applyFill="1" applyBorder="1" applyAlignment="1">
      <alignment vertical="center" shrinkToFit="1"/>
    </xf>
    <xf numFmtId="0" fontId="47" fillId="0" borderId="0" xfId="0" applyFont="1" applyBorder="1" applyAlignment="1">
      <alignment horizontal="center" vertical="center" shrinkToFit="1"/>
    </xf>
    <xf numFmtId="0" fontId="47" fillId="0" borderId="23" xfId="0" applyFont="1" applyBorder="1" applyAlignment="1">
      <alignment vertical="center" shrinkToFit="1"/>
    </xf>
    <xf numFmtId="0" fontId="47" fillId="0" borderId="24" xfId="0" applyFont="1" applyBorder="1" applyAlignment="1">
      <alignment vertical="center" shrinkToFit="1"/>
    </xf>
    <xf numFmtId="0" fontId="47" fillId="0" borderId="38" xfId="0" applyNumberFormat="1" applyFont="1" applyFill="1" applyBorder="1" applyAlignment="1" applyProtection="1">
      <alignment vertical="center" shrinkToFit="1"/>
      <protection locked="0"/>
    </xf>
    <xf numFmtId="0" fontId="47" fillId="0" borderId="23" xfId="0" applyNumberFormat="1" applyFont="1" applyFill="1" applyBorder="1" applyAlignment="1" applyProtection="1">
      <alignment vertical="center" shrinkToFit="1"/>
      <protection locked="0"/>
    </xf>
    <xf numFmtId="0" fontId="47" fillId="0" borderId="24" xfId="0" applyNumberFormat="1" applyFont="1" applyFill="1" applyBorder="1" applyAlignment="1" applyProtection="1">
      <alignment vertical="center" shrinkToFit="1"/>
      <protection locked="0"/>
    </xf>
    <xf numFmtId="0" fontId="47" fillId="0" borderId="28" xfId="0" applyNumberFormat="1" applyFont="1" applyFill="1" applyBorder="1" applyAlignment="1">
      <alignment horizontal="center" vertical="center" shrinkToFit="1"/>
    </xf>
    <xf numFmtId="0" fontId="47" fillId="0" borderId="23" xfId="0" applyNumberFormat="1" applyFont="1" applyFill="1" applyBorder="1" applyAlignment="1">
      <alignment vertical="center" shrinkToFit="1"/>
    </xf>
    <xf numFmtId="0" fontId="47" fillId="0" borderId="24" xfId="0" applyNumberFormat="1" applyFont="1" applyFill="1" applyBorder="1" applyAlignment="1">
      <alignment vertical="center" shrinkToFit="1"/>
    </xf>
    <xf numFmtId="0" fontId="47" fillId="0" borderId="27" xfId="0" applyNumberFormat="1" applyFont="1" applyFill="1" applyBorder="1" applyAlignment="1" applyProtection="1">
      <alignment vertical="center" shrinkToFit="1"/>
      <protection locked="0"/>
    </xf>
    <xf numFmtId="0" fontId="47" fillId="0" borderId="25" xfId="0" applyNumberFormat="1" applyFont="1" applyFill="1" applyBorder="1" applyAlignment="1">
      <alignment vertical="center" shrinkToFit="1"/>
    </xf>
    <xf numFmtId="0" fontId="47" fillId="0" borderId="39" xfId="0" applyFont="1" applyBorder="1" applyAlignment="1">
      <alignment vertical="center" shrinkToFit="1"/>
    </xf>
    <xf numFmtId="0" fontId="47" fillId="0" borderId="18" xfId="0" applyNumberFormat="1" applyFont="1" applyFill="1" applyBorder="1" applyAlignment="1">
      <alignment horizontal="left" vertical="center" shrinkToFit="1"/>
    </xf>
    <xf numFmtId="0" fontId="47" fillId="0" borderId="40" xfId="0" applyNumberFormat="1" applyFont="1" applyFill="1" applyBorder="1" applyAlignment="1">
      <alignment horizontal="left" vertical="center" shrinkToFit="1"/>
    </xf>
    <xf numFmtId="0" fontId="47" fillId="0" borderId="40" xfId="0" applyNumberFormat="1" applyFont="1" applyFill="1" applyBorder="1" applyAlignment="1" applyProtection="1">
      <alignment vertical="center" shrinkToFit="1"/>
      <protection locked="0"/>
    </xf>
    <xf numFmtId="0" fontId="47" fillId="0" borderId="40" xfId="0" applyNumberFormat="1" applyFont="1" applyFill="1" applyBorder="1" applyAlignment="1">
      <alignment vertical="center" shrinkToFit="1"/>
    </xf>
    <xf numFmtId="0" fontId="47" fillId="0" borderId="18" xfId="0" applyNumberFormat="1" applyFont="1" applyFill="1" applyBorder="1" applyAlignment="1">
      <alignment horizontal="center" vertical="center" shrinkToFit="1"/>
    </xf>
    <xf numFmtId="0" fontId="47" fillId="0" borderId="40" xfId="0" applyNumberFormat="1" applyFont="1" applyFill="1" applyBorder="1" applyAlignment="1">
      <alignment horizontal="center" vertical="center" shrinkToFit="1"/>
    </xf>
    <xf numFmtId="2" fontId="47" fillId="0" borderId="40" xfId="0" applyNumberFormat="1" applyFont="1" applyFill="1" applyBorder="1" applyAlignment="1">
      <alignment horizontal="center" vertical="center" shrinkToFit="1"/>
    </xf>
    <xf numFmtId="181" fontId="47" fillId="0" borderId="40" xfId="0" applyNumberFormat="1" applyFont="1" applyFill="1" applyBorder="1" applyAlignment="1">
      <alignment horizontal="right" vertical="center"/>
    </xf>
    <xf numFmtId="181" fontId="47" fillId="0" borderId="0" xfId="0" applyNumberFormat="1" applyFont="1" applyFill="1" applyBorder="1" applyAlignment="1">
      <alignment horizontal="right" vertical="center" shrinkToFit="1"/>
    </xf>
    <xf numFmtId="0" fontId="47" fillId="0" borderId="0" xfId="0" applyNumberFormat="1" applyFont="1" applyFill="1" applyBorder="1" applyAlignment="1" applyProtection="1">
      <alignment vertical="center" shrinkToFit="1"/>
      <protection locked="0"/>
    </xf>
    <xf numFmtId="181" fontId="47" fillId="0" borderId="0" xfId="0" applyNumberFormat="1" applyFont="1" applyFill="1" applyBorder="1" applyAlignment="1">
      <alignment horizontal="right" vertical="center"/>
    </xf>
    <xf numFmtId="0" fontId="50" fillId="0" borderId="0" xfId="0" applyNumberFormat="1" applyFont="1" applyFill="1" applyBorder="1" applyAlignment="1" applyProtection="1">
      <alignment vertical="center" shrinkToFit="1"/>
      <protection locked="0"/>
    </xf>
    <xf numFmtId="0" fontId="50" fillId="0" borderId="0" xfId="0" applyNumberFormat="1" applyFont="1" applyFill="1" applyBorder="1" applyAlignment="1">
      <alignment vertical="center" shrinkToFit="1"/>
    </xf>
    <xf numFmtId="0" fontId="47" fillId="0" borderId="0" xfId="0" applyNumberFormat="1" applyFont="1" applyFill="1" applyBorder="1" applyAlignment="1">
      <alignment horizontal="right" vertical="center" shrinkToFit="1"/>
    </xf>
    <xf numFmtId="0" fontId="47" fillId="0" borderId="16" xfId="0" applyNumberFormat="1" applyFont="1" applyFill="1" applyBorder="1" applyAlignment="1">
      <alignment vertical="center" shrinkToFit="1"/>
    </xf>
    <xf numFmtId="181" fontId="47" fillId="0" borderId="18" xfId="0" applyNumberFormat="1" applyFont="1" applyFill="1" applyBorder="1" applyAlignment="1">
      <alignment horizontal="right" vertical="center"/>
    </xf>
    <xf numFmtId="181" fontId="47" fillId="0" borderId="18" xfId="0" applyNumberFormat="1" applyFont="1" applyFill="1" applyBorder="1" applyAlignment="1">
      <alignment horizontal="right" vertical="center" shrinkToFit="1"/>
    </xf>
    <xf numFmtId="183" fontId="55" fillId="0" borderId="0" xfId="0" applyNumberFormat="1" applyFont="1" applyFill="1" applyBorder="1" applyAlignment="1">
      <alignment horizontal="left" vertical="center" shrinkToFit="1"/>
    </xf>
    <xf numFmtId="181" fontId="47" fillId="0" borderId="0" xfId="0" applyNumberFormat="1" applyFont="1" applyFill="1" applyBorder="1" applyAlignment="1">
      <alignment horizontal="center" vertical="center" shrinkToFit="1"/>
    </xf>
    <xf numFmtId="0" fontId="47" fillId="0" borderId="27" xfId="0" applyNumberFormat="1" applyFont="1" applyFill="1" applyBorder="1" applyAlignment="1">
      <alignment vertical="center" shrinkToFit="1"/>
    </xf>
    <xf numFmtId="0" fontId="50" fillId="0" borderId="23" xfId="0" applyNumberFormat="1" applyFont="1" applyFill="1" applyBorder="1" applyAlignment="1">
      <alignment vertical="center" shrinkToFit="1"/>
    </xf>
    <xf numFmtId="0" fontId="50" fillId="0" borderId="25" xfId="0" applyNumberFormat="1" applyFont="1" applyFill="1" applyBorder="1" applyAlignment="1">
      <alignment vertical="center" shrinkToFit="1"/>
    </xf>
    <xf numFmtId="0" fontId="50" fillId="0" borderId="26" xfId="0" applyNumberFormat="1" applyFont="1" applyFill="1" applyBorder="1" applyAlignment="1">
      <alignment vertical="center" shrinkToFit="1"/>
    </xf>
    <xf numFmtId="0" fontId="50" fillId="0" borderId="31" xfId="0" applyNumberFormat="1" applyFont="1" applyFill="1" applyBorder="1" applyAlignment="1">
      <alignment vertical="center" shrinkToFit="1"/>
    </xf>
    <xf numFmtId="0" fontId="47" fillId="0" borderId="29" xfId="0" applyNumberFormat="1" applyFont="1" applyFill="1" applyBorder="1" applyAlignment="1">
      <alignment vertical="center" shrinkToFit="1"/>
    </xf>
    <xf numFmtId="0" fontId="47" fillId="0" borderId="28" xfId="0" applyNumberFormat="1" applyFont="1" applyFill="1" applyBorder="1" applyAlignment="1">
      <alignment vertical="center" shrinkToFit="1"/>
    </xf>
    <xf numFmtId="0" fontId="47" fillId="0" borderId="26" xfId="0" applyNumberFormat="1" applyFont="1" applyFill="1" applyBorder="1" applyAlignment="1">
      <alignment vertical="center" shrinkToFit="1"/>
    </xf>
    <xf numFmtId="0" fontId="47" fillId="0" borderId="32" xfId="0" applyNumberFormat="1" applyFont="1" applyFill="1" applyBorder="1" applyAlignment="1">
      <alignment vertical="center" shrinkToFit="1"/>
    </xf>
    <xf numFmtId="0" fontId="47" fillId="0" borderId="31" xfId="0" applyNumberFormat="1" applyFont="1" applyFill="1" applyBorder="1" applyAlignment="1">
      <alignment vertical="center" shrinkToFit="1"/>
    </xf>
    <xf numFmtId="49" fontId="47" fillId="0" borderId="0" xfId="0" applyNumberFormat="1" applyFont="1" applyFill="1" applyBorder="1" applyAlignment="1" applyProtection="1">
      <alignment vertical="center" shrinkToFit="1"/>
      <protection locked="0"/>
    </xf>
    <xf numFmtId="0" fontId="50" fillId="0" borderId="30" xfId="0" applyNumberFormat="1" applyFont="1" applyFill="1" applyBorder="1" applyAlignment="1">
      <alignment vertical="center" shrinkToFit="1"/>
    </xf>
    <xf numFmtId="0" fontId="50" fillId="0" borderId="41" xfId="0" applyNumberFormat="1" applyFont="1" applyFill="1" applyBorder="1" applyAlignment="1">
      <alignment vertical="center" shrinkToFit="1"/>
    </xf>
    <xf numFmtId="0" fontId="1" fillId="0" borderId="22" xfId="0" applyNumberFormat="1" applyFont="1" applyFill="1" applyBorder="1" applyAlignment="1">
      <alignment vertical="center" shrinkToFit="1"/>
    </xf>
    <xf numFmtId="0" fontId="47" fillId="0" borderId="0" xfId="0" applyFont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28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4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left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46" fillId="0" borderId="0" xfId="0" applyFont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23" xfId="0" applyFont="1" applyBorder="1" applyAlignment="1">
      <alignment vertical="center" shrinkToFit="1"/>
    </xf>
    <xf numFmtId="0" fontId="46" fillId="0" borderId="39" xfId="0" applyFont="1" applyBorder="1" applyAlignment="1">
      <alignment vertical="center" shrinkToFit="1"/>
    </xf>
    <xf numFmtId="0" fontId="46" fillId="0" borderId="38" xfId="0" applyNumberFormat="1" applyFont="1" applyFill="1" applyBorder="1" applyAlignment="1" applyProtection="1">
      <alignment vertical="center" shrinkToFit="1"/>
      <protection locked="0"/>
    </xf>
    <xf numFmtId="0" fontId="46" fillId="0" borderId="23" xfId="0" applyNumberFormat="1" applyFont="1" applyFill="1" applyBorder="1" applyAlignment="1" applyProtection="1">
      <alignment vertical="center" shrinkToFit="1"/>
      <protection locked="0"/>
    </xf>
    <xf numFmtId="0" fontId="46" fillId="0" borderId="24" xfId="0" applyNumberFormat="1" applyFont="1" applyFill="1" applyBorder="1" applyAlignment="1" applyProtection="1">
      <alignment vertical="center" shrinkToFit="1"/>
      <protection locked="0"/>
    </xf>
    <xf numFmtId="0" fontId="46" fillId="0" borderId="0" xfId="0" applyNumberFormat="1" applyFont="1" applyFill="1" applyBorder="1" applyAlignment="1">
      <alignment horizontal="center" vertical="center" shrinkToFit="1"/>
    </xf>
    <xf numFmtId="0" fontId="46" fillId="0" borderId="27" xfId="0" applyNumberFormat="1" applyFont="1" applyFill="1" applyBorder="1" applyAlignment="1" applyProtection="1">
      <alignment vertical="center" shrinkToFit="1"/>
      <protection locked="0"/>
    </xf>
    <xf numFmtId="0" fontId="46" fillId="0" borderId="0" xfId="0" applyNumberFormat="1" applyFont="1" applyFill="1" applyBorder="1" applyAlignment="1">
      <alignment vertical="center" shrinkToFit="1"/>
    </xf>
    <xf numFmtId="0" fontId="46" fillId="0" borderId="25" xfId="0" applyNumberFormat="1" applyFont="1" applyFill="1" applyBorder="1" applyAlignment="1">
      <alignment vertical="center" shrinkToFit="1"/>
    </xf>
    <xf numFmtId="0" fontId="56" fillId="0" borderId="0" xfId="0" applyNumberFormat="1" applyFont="1" applyFill="1" applyBorder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5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Border="1" applyAlignment="1">
      <alignment horizontal="center" vertical="center" shrinkToFit="1"/>
    </xf>
    <xf numFmtId="0" fontId="56" fillId="0" borderId="23" xfId="0" applyFont="1" applyBorder="1" applyAlignment="1">
      <alignment vertical="center" shrinkToFit="1"/>
    </xf>
    <xf numFmtId="0" fontId="56" fillId="0" borderId="39" xfId="0" applyFont="1" applyBorder="1" applyAlignment="1">
      <alignment vertical="center" shrinkToFit="1"/>
    </xf>
    <xf numFmtId="0" fontId="56" fillId="0" borderId="38" xfId="0" applyNumberFormat="1" applyFont="1" applyFill="1" applyBorder="1" applyAlignment="1" applyProtection="1">
      <alignment vertical="center" shrinkToFit="1"/>
      <protection locked="0"/>
    </xf>
    <xf numFmtId="0" fontId="56" fillId="0" borderId="23" xfId="0" applyNumberFormat="1" applyFont="1" applyFill="1" applyBorder="1" applyAlignment="1">
      <alignment vertical="center" shrinkToFit="1"/>
    </xf>
    <xf numFmtId="0" fontId="56" fillId="0" borderId="24" xfId="0" applyNumberFormat="1" applyFont="1" applyFill="1" applyBorder="1" applyAlignment="1">
      <alignment vertical="center" shrinkToFit="1"/>
    </xf>
    <xf numFmtId="0" fontId="56" fillId="0" borderId="23" xfId="0" applyNumberFormat="1" applyFont="1" applyFill="1" applyBorder="1" applyAlignment="1" applyProtection="1">
      <alignment vertical="center" shrinkToFit="1"/>
      <protection locked="0"/>
    </xf>
    <xf numFmtId="0" fontId="56" fillId="0" borderId="24" xfId="0" applyNumberFormat="1" applyFont="1" applyFill="1" applyBorder="1" applyAlignment="1" applyProtection="1">
      <alignment vertical="center" shrinkToFit="1"/>
      <protection locked="0"/>
    </xf>
    <xf numFmtId="0" fontId="56" fillId="0" borderId="23" xfId="0" applyNumberFormat="1" applyFont="1" applyFill="1" applyBorder="1" applyAlignment="1">
      <alignment horizontal="center" vertical="center" shrinkToFit="1"/>
    </xf>
    <xf numFmtId="0" fontId="47" fillId="0" borderId="42" xfId="0" applyNumberFormat="1" applyFont="1" applyFill="1" applyBorder="1" applyAlignment="1">
      <alignment vertical="center" shrinkToFit="1"/>
    </xf>
    <xf numFmtId="0" fontId="47" fillId="0" borderId="43" xfId="0" applyNumberFormat="1" applyFont="1" applyFill="1" applyBorder="1" applyAlignment="1">
      <alignment vertical="center" shrinkToFit="1"/>
    </xf>
    <xf numFmtId="0" fontId="47" fillId="0" borderId="44" xfId="0" applyNumberFormat="1" applyFont="1" applyFill="1" applyBorder="1" applyAlignment="1">
      <alignment vertical="center" shrinkToFit="1"/>
    </xf>
    <xf numFmtId="0" fontId="47" fillId="0" borderId="45" xfId="0" applyNumberFormat="1" applyFont="1" applyFill="1" applyBorder="1" applyAlignment="1">
      <alignment vertical="center" shrinkToFit="1"/>
    </xf>
    <xf numFmtId="0" fontId="47" fillId="0" borderId="46" xfId="0" applyNumberFormat="1" applyFont="1" applyFill="1" applyBorder="1" applyAlignment="1">
      <alignment vertical="center" shrinkToFit="1"/>
    </xf>
    <xf numFmtId="0" fontId="56" fillId="0" borderId="24" xfId="0" applyNumberFormat="1" applyFont="1" applyFill="1" applyBorder="1" applyAlignment="1">
      <alignment horizontal="center" vertical="center" shrinkToFit="1"/>
    </xf>
    <xf numFmtId="0" fontId="56" fillId="0" borderId="27" xfId="0" applyNumberFormat="1" applyFont="1" applyFill="1" applyBorder="1" applyAlignment="1" applyProtection="1">
      <alignment vertical="center" shrinkToFit="1"/>
      <protection locked="0"/>
    </xf>
    <xf numFmtId="0" fontId="56" fillId="0" borderId="0" xfId="0" applyNumberFormat="1" applyFont="1" applyFill="1" applyBorder="1" applyAlignment="1">
      <alignment vertical="center" shrinkToFit="1"/>
    </xf>
    <xf numFmtId="0" fontId="56" fillId="0" borderId="25" xfId="0" applyNumberFormat="1" applyFont="1" applyFill="1" applyBorder="1" applyAlignment="1">
      <alignment vertical="center" shrinkToFit="1"/>
    </xf>
    <xf numFmtId="0" fontId="50" fillId="0" borderId="47" xfId="0" applyNumberFormat="1" applyFont="1" applyFill="1" applyBorder="1" applyAlignment="1">
      <alignment vertical="center" shrinkToFit="1"/>
    </xf>
    <xf numFmtId="0" fontId="50" fillId="0" borderId="48" xfId="0" applyNumberFormat="1" applyFont="1" applyFill="1" applyBorder="1" applyAlignment="1">
      <alignment vertical="center" shrinkToFit="1"/>
    </xf>
    <xf numFmtId="0" fontId="1" fillId="0" borderId="45" xfId="0" applyNumberFormat="1" applyFont="1" applyFill="1" applyBorder="1" applyAlignment="1">
      <alignment vertical="center" shrinkToFit="1"/>
    </xf>
    <xf numFmtId="0" fontId="1" fillId="0" borderId="47" xfId="0" applyNumberFormat="1" applyFont="1" applyFill="1" applyBorder="1" applyAlignment="1">
      <alignment vertical="center" shrinkToFit="1"/>
    </xf>
    <xf numFmtId="0" fontId="1" fillId="0" borderId="42" xfId="0" applyNumberFormat="1" applyFont="1" applyFill="1" applyBorder="1" applyAlignment="1">
      <alignment vertical="center" shrinkToFit="1"/>
    </xf>
    <xf numFmtId="0" fontId="1" fillId="0" borderId="49" xfId="0" applyNumberFormat="1" applyFont="1" applyFill="1" applyBorder="1" applyAlignment="1">
      <alignment vertical="center" shrinkToFit="1"/>
    </xf>
    <xf numFmtId="0" fontId="46" fillId="0" borderId="0" xfId="89" applyNumberFormat="1" applyFont="1" applyFill="1" applyBorder="1" applyAlignment="1">
      <alignment horizontal="right" vertical="center"/>
    </xf>
    <xf numFmtId="0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2" xfId="0" applyNumberFormat="1" applyFont="1" applyFill="1" applyBorder="1" applyAlignment="1">
      <alignment horizontal="center" vertical="center" shrinkToFit="1"/>
    </xf>
    <xf numFmtId="0" fontId="1" fillId="0" borderId="53" xfId="0" applyNumberFormat="1" applyFont="1" applyFill="1" applyBorder="1" applyAlignment="1">
      <alignment horizontal="center" vertical="center" shrinkToFit="1"/>
    </xf>
    <xf numFmtId="0" fontId="47" fillId="0" borderId="41" xfId="0" applyNumberFormat="1" applyFont="1" applyFill="1" applyBorder="1" applyAlignment="1">
      <alignment vertical="center" shrinkToFit="1"/>
    </xf>
    <xf numFmtId="0" fontId="56" fillId="0" borderId="24" xfId="0" applyFont="1" applyBorder="1" applyAlignment="1">
      <alignment vertical="center" shrinkToFit="1"/>
    </xf>
    <xf numFmtId="0" fontId="46" fillId="0" borderId="24" xfId="0" applyFont="1" applyBorder="1" applyAlignment="1">
      <alignment vertical="center" shrinkToFit="1"/>
    </xf>
    <xf numFmtId="0" fontId="47" fillId="0" borderId="0" xfId="0" applyNumberFormat="1" applyFont="1" applyFill="1" applyBorder="1" applyAlignment="1">
      <alignment vertical="center" shrinkToFit="1"/>
    </xf>
    <xf numFmtId="0" fontId="54" fillId="0" borderId="0" xfId="0" applyNumberFormat="1" applyFont="1" applyFill="1" applyBorder="1" applyAlignment="1">
      <alignment vertical="center" shrinkToFit="1"/>
    </xf>
    <xf numFmtId="0" fontId="54" fillId="0" borderId="0" xfId="0" applyNumberFormat="1" applyFont="1" applyFill="1" applyBorder="1" applyAlignment="1">
      <alignment horizontal="center" vertical="center" shrinkToFit="1"/>
    </xf>
    <xf numFmtId="0" fontId="47" fillId="0" borderId="22" xfId="0" applyNumberFormat="1" applyFont="1" applyFill="1" applyBorder="1" applyAlignment="1">
      <alignment vertical="center" shrinkToFit="1"/>
    </xf>
    <xf numFmtId="0" fontId="47" fillId="0" borderId="18" xfId="0" applyNumberFormat="1" applyFont="1" applyFill="1" applyBorder="1" applyAlignment="1">
      <alignment vertical="center" shrinkToFit="1"/>
    </xf>
    <xf numFmtId="0" fontId="47" fillId="0" borderId="22" xfId="0" applyNumberFormat="1" applyFont="1" applyFill="1" applyBorder="1" applyAlignment="1">
      <alignment horizontal="center" vertical="center" shrinkToFit="1"/>
    </xf>
    <xf numFmtId="0" fontId="47" fillId="0" borderId="14" xfId="0" applyNumberFormat="1" applyFont="1" applyFill="1" applyBorder="1" applyAlignment="1">
      <alignment horizontal="center" vertical="center" shrinkToFit="1"/>
    </xf>
    <xf numFmtId="0" fontId="47" fillId="0" borderId="0" xfId="0" applyNumberFormat="1" applyFont="1" applyFill="1" applyBorder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0" fontId="47" fillId="0" borderId="14" xfId="0" applyNumberFormat="1" applyFont="1" applyFill="1" applyBorder="1" applyAlignment="1">
      <alignment vertical="center" shrinkToFit="1"/>
    </xf>
    <xf numFmtId="0" fontId="47" fillId="0" borderId="23" xfId="0" applyFont="1" applyBorder="1" applyAlignment="1">
      <alignment vertical="center" shrinkToFit="1"/>
    </xf>
    <xf numFmtId="0" fontId="47" fillId="0" borderId="24" xfId="0" applyFont="1" applyBorder="1" applyAlignment="1">
      <alignment vertical="center" shrinkToFit="1"/>
    </xf>
    <xf numFmtId="0" fontId="4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25" xfId="0" applyNumberFormat="1" applyFont="1" applyFill="1" applyBorder="1" applyAlignment="1">
      <alignment horizontal="center" vertical="center" shrinkToFit="1"/>
    </xf>
    <xf numFmtId="2" fontId="47" fillId="0" borderId="54" xfId="0" applyNumberFormat="1" applyFont="1" applyFill="1" applyBorder="1" applyAlignment="1">
      <alignment vertical="center" shrinkToFit="1"/>
    </xf>
    <xf numFmtId="2" fontId="47" fillId="0" borderId="55" xfId="0" applyNumberFormat="1" applyFont="1" applyFill="1" applyBorder="1" applyAlignment="1">
      <alignment vertical="center" shrinkToFit="1"/>
    </xf>
    <xf numFmtId="0" fontId="47" fillId="0" borderId="39" xfId="0" applyFont="1" applyBorder="1" applyAlignment="1">
      <alignment vertical="center" shrinkToFit="1"/>
    </xf>
    <xf numFmtId="0" fontId="47" fillId="0" borderId="18" xfId="0" applyNumberFormat="1" applyFont="1" applyFill="1" applyBorder="1" applyAlignment="1">
      <alignment horizontal="center" vertical="center" shrinkToFit="1"/>
    </xf>
    <xf numFmtId="0" fontId="47" fillId="0" borderId="56" xfId="0" applyNumberFormat="1" applyFont="1" applyFill="1" applyBorder="1" applyAlignment="1">
      <alignment horizontal="center" vertical="center" shrinkToFit="1"/>
    </xf>
    <xf numFmtId="0" fontId="47" fillId="0" borderId="57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18" xfId="0" applyNumberFormat="1" applyFont="1" applyFill="1" applyBorder="1" applyAlignment="1">
      <alignment horizontal="left" vertical="center" shrinkToFit="1"/>
    </xf>
    <xf numFmtId="0" fontId="47" fillId="0" borderId="40" xfId="0" applyNumberFormat="1" applyFont="1" applyFill="1" applyBorder="1" applyAlignment="1">
      <alignment horizontal="left" vertical="center" shrinkToFit="1"/>
    </xf>
    <xf numFmtId="0" fontId="47" fillId="0" borderId="40" xfId="0" applyNumberFormat="1" applyFont="1" applyFill="1" applyBorder="1" applyAlignment="1" applyProtection="1">
      <alignment vertical="center" shrinkToFit="1"/>
      <protection locked="0"/>
    </xf>
    <xf numFmtId="0" fontId="47" fillId="0" borderId="40" xfId="0" applyNumberFormat="1" applyFont="1" applyFill="1" applyBorder="1" applyAlignment="1">
      <alignment vertical="center" shrinkToFit="1"/>
    </xf>
    <xf numFmtId="0" fontId="47" fillId="0" borderId="40" xfId="0" applyNumberFormat="1" applyFont="1" applyFill="1" applyBorder="1" applyAlignment="1">
      <alignment horizontal="center" vertical="center" shrinkToFit="1"/>
    </xf>
    <xf numFmtId="2" fontId="47" fillId="0" borderId="40" xfId="0" applyNumberFormat="1" applyFont="1" applyFill="1" applyBorder="1" applyAlignment="1">
      <alignment horizontal="center" vertical="center" shrinkToFit="1"/>
    </xf>
    <xf numFmtId="181" fontId="47" fillId="0" borderId="40" xfId="0" applyNumberFormat="1" applyFont="1" applyFill="1" applyBorder="1" applyAlignment="1">
      <alignment horizontal="right" vertical="center"/>
    </xf>
    <xf numFmtId="181" fontId="47" fillId="0" borderId="0" xfId="0" applyNumberFormat="1" applyFont="1" applyFill="1" applyBorder="1" applyAlignment="1">
      <alignment horizontal="right" vertical="center" shrinkToFit="1"/>
    </xf>
    <xf numFmtId="0" fontId="47" fillId="0" borderId="0" xfId="0" applyNumberFormat="1" applyFont="1" applyFill="1" applyBorder="1" applyAlignment="1">
      <alignment horizontal="left" vertical="center" shrinkToFit="1"/>
    </xf>
    <xf numFmtId="0" fontId="47" fillId="0" borderId="0" xfId="0" applyNumberFormat="1" applyFont="1" applyFill="1" applyBorder="1" applyAlignment="1" applyProtection="1">
      <alignment vertical="center" shrinkToFit="1"/>
      <protection locked="0"/>
    </xf>
    <xf numFmtId="2" fontId="47" fillId="0" borderId="0" xfId="0" applyNumberFormat="1" applyFont="1" applyFill="1" applyBorder="1" applyAlignment="1">
      <alignment horizontal="center" vertical="center" shrinkToFit="1"/>
    </xf>
    <xf numFmtId="181" fontId="47" fillId="0" borderId="0" xfId="0" applyNumberFormat="1" applyFont="1" applyFill="1" applyBorder="1" applyAlignment="1">
      <alignment horizontal="right" vertical="center"/>
    </xf>
    <xf numFmtId="0" fontId="47" fillId="0" borderId="0" xfId="0" applyNumberFormat="1" applyFont="1" applyFill="1" applyBorder="1" applyAlignment="1">
      <alignment vertical="center"/>
    </xf>
    <xf numFmtId="0" fontId="50" fillId="0" borderId="0" xfId="0" applyNumberFormat="1" applyFont="1" applyFill="1" applyBorder="1" applyAlignment="1" applyProtection="1">
      <alignment vertical="center" shrinkToFit="1"/>
      <protection locked="0"/>
    </xf>
    <xf numFmtId="0" fontId="50" fillId="0" borderId="0" xfId="0" applyNumberFormat="1" applyFont="1" applyFill="1" applyBorder="1" applyAlignment="1">
      <alignment vertical="center" shrinkToFit="1"/>
    </xf>
    <xf numFmtId="0" fontId="47" fillId="0" borderId="0" xfId="0" applyNumberFormat="1" applyFont="1" applyFill="1" applyBorder="1" applyAlignment="1">
      <alignment horizontal="right" vertical="center" shrinkToFit="1"/>
    </xf>
    <xf numFmtId="0" fontId="46" fillId="0" borderId="0" xfId="0" applyFont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23" xfId="0" applyFont="1" applyBorder="1" applyAlignment="1">
      <alignment vertical="center" shrinkToFit="1"/>
    </xf>
    <xf numFmtId="0" fontId="46" fillId="0" borderId="24" xfId="0" applyFont="1" applyBorder="1" applyAlignment="1">
      <alignment vertical="center" shrinkToFit="1"/>
    </xf>
    <xf numFmtId="0" fontId="46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0" xfId="0" applyFont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23" xfId="0" applyFont="1" applyBorder="1" applyAlignment="1">
      <alignment vertical="center" shrinkToFit="1"/>
    </xf>
    <xf numFmtId="0" fontId="56" fillId="0" borderId="24" xfId="0" applyFont="1" applyBorder="1" applyAlignment="1">
      <alignment vertical="center" shrinkToFit="1"/>
    </xf>
    <xf numFmtId="0" fontId="56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23" xfId="0" applyNumberFormat="1" applyFont="1" applyFill="1" applyBorder="1" applyAlignment="1">
      <alignment horizontal="center" vertical="center" shrinkToFit="1"/>
    </xf>
    <xf numFmtId="0" fontId="56" fillId="0" borderId="24" xfId="0" applyNumberFormat="1" applyFont="1" applyFill="1" applyBorder="1" applyAlignment="1">
      <alignment horizontal="center" vertical="center" shrinkToFit="1"/>
    </xf>
    <xf numFmtId="0" fontId="5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23" xfId="0" applyFont="1" applyBorder="1" applyAlignment="1">
      <alignment horizontal="center" vertical="center" shrinkToFit="1"/>
    </xf>
    <xf numFmtId="0" fontId="47" fillId="0" borderId="23" xfId="0" applyFont="1" applyBorder="1" applyAlignment="1">
      <alignment horizontal="center" vertical="center" shrinkToFit="1"/>
    </xf>
    <xf numFmtId="0" fontId="46" fillId="0" borderId="23" xfId="0" applyNumberFormat="1" applyFont="1" applyFill="1" applyBorder="1" applyAlignment="1">
      <alignment vertical="center" shrinkToFit="1"/>
    </xf>
    <xf numFmtId="0" fontId="46" fillId="0" borderId="24" xfId="0" applyNumberFormat="1" applyFont="1" applyFill="1" applyBorder="1" applyAlignment="1">
      <alignment vertical="center" shrinkToFit="1"/>
    </xf>
    <xf numFmtId="0" fontId="46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42" xfId="0" applyNumberFormat="1" applyFont="1" applyFill="1" applyBorder="1" applyAlignment="1">
      <alignment vertical="center" shrinkToFit="1"/>
    </xf>
    <xf numFmtId="0" fontId="1" fillId="0" borderId="48" xfId="0" applyNumberFormat="1" applyFont="1" applyFill="1" applyBorder="1" applyAlignment="1">
      <alignment vertical="center" shrinkToFit="1"/>
    </xf>
    <xf numFmtId="0" fontId="0" fillId="0" borderId="58" xfId="0" applyNumberFormat="1" applyFont="1" applyFill="1" applyBorder="1" applyAlignment="1">
      <alignment vertical="center" shrinkToFit="1"/>
    </xf>
    <xf numFmtId="0" fontId="0" fillId="0" borderId="59" xfId="0" applyNumberFormat="1" applyFont="1" applyFill="1" applyBorder="1" applyAlignment="1">
      <alignment vertical="center" shrinkToFit="1"/>
    </xf>
    <xf numFmtId="0" fontId="1" fillId="0" borderId="44" xfId="0" applyNumberFormat="1" applyFont="1" applyFill="1" applyBorder="1" applyAlignment="1">
      <alignment vertical="center" shrinkToFit="1"/>
    </xf>
    <xf numFmtId="0" fontId="1" fillId="0" borderId="60" xfId="0" applyNumberFormat="1" applyFont="1" applyFill="1" applyBorder="1" applyAlignment="1">
      <alignment vertical="center" shrinkToFit="1"/>
    </xf>
    <xf numFmtId="0" fontId="1" fillId="0" borderId="61" xfId="0" applyNumberFormat="1" applyFont="1" applyFill="1" applyBorder="1" applyAlignment="1">
      <alignment vertical="center" shrinkToFit="1"/>
    </xf>
    <xf numFmtId="0" fontId="1" fillId="0" borderId="62" xfId="0" applyNumberFormat="1" applyFont="1" applyFill="1" applyBorder="1" applyAlignment="1">
      <alignment vertical="center" shrinkToFit="1"/>
    </xf>
    <xf numFmtId="0" fontId="0" fillId="0" borderId="61" xfId="0" applyNumberFormat="1" applyFont="1" applyFill="1" applyBorder="1" applyAlignment="1">
      <alignment vertical="center" shrinkToFit="1"/>
    </xf>
    <xf numFmtId="0" fontId="1" fillId="0" borderId="63" xfId="0" applyNumberFormat="1" applyFont="1" applyFill="1" applyBorder="1" applyAlignment="1">
      <alignment vertical="center" shrinkToFit="1"/>
    </xf>
    <xf numFmtId="0" fontId="1" fillId="0" borderId="64" xfId="0" applyNumberFormat="1" applyFont="1" applyFill="1" applyBorder="1" applyAlignment="1">
      <alignment vertical="center" shrinkToFit="1"/>
    </xf>
    <xf numFmtId="0" fontId="1" fillId="0" borderId="43" xfId="0" applyNumberFormat="1" applyFont="1" applyFill="1" applyBorder="1" applyAlignment="1">
      <alignment vertical="center" shrinkToFit="1"/>
    </xf>
    <xf numFmtId="0" fontId="57" fillId="0" borderId="0" xfId="0" applyNumberFormat="1" applyFont="1" applyFill="1" applyBorder="1" applyAlignment="1">
      <alignment horizontal="center" vertical="center" shrinkToFit="1"/>
    </xf>
    <xf numFmtId="0" fontId="58" fillId="0" borderId="0" xfId="0" applyNumberFormat="1" applyFont="1" applyFill="1" applyBorder="1" applyAlignment="1">
      <alignment horizontal="center" vertical="center" shrinkToFit="1"/>
    </xf>
    <xf numFmtId="0" fontId="47" fillId="0" borderId="28" xfId="0" applyNumberFormat="1" applyFont="1" applyFill="1" applyBorder="1" applyAlignment="1">
      <alignment horizontal="center" vertical="center" shrinkToFit="1"/>
    </xf>
    <xf numFmtId="0" fontId="47" fillId="0" borderId="0" xfId="0" applyNumberFormat="1" applyFont="1" applyFill="1" applyBorder="1" applyAlignment="1">
      <alignment horizontal="center" vertical="center" shrinkToFit="1"/>
    </xf>
    <xf numFmtId="0" fontId="4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59" fillId="0" borderId="0" xfId="0" applyNumberFormat="1" applyFont="1" applyFill="1" applyBorder="1" applyAlignment="1">
      <alignment horizontal="center" vertical="center" shrinkToFit="1"/>
    </xf>
    <xf numFmtId="0" fontId="47" fillId="0" borderId="0" xfId="0" applyNumberFormat="1" applyFont="1" applyFill="1" applyBorder="1" applyAlignment="1">
      <alignment horizontal="left" vertical="center"/>
    </xf>
    <xf numFmtId="0" fontId="47" fillId="0" borderId="65" xfId="0" applyFont="1" applyBorder="1" applyAlignment="1">
      <alignment horizontal="center" vertical="center" shrinkToFit="1"/>
    </xf>
    <xf numFmtId="0" fontId="47" fillId="0" borderId="28" xfId="0" applyFont="1" applyBorder="1" applyAlignment="1">
      <alignment horizontal="center" vertical="center" shrinkToFit="1"/>
    </xf>
    <xf numFmtId="0" fontId="47" fillId="0" borderId="14" xfId="0" applyFont="1" applyBorder="1" applyAlignment="1">
      <alignment horizontal="center" vertical="center" shrinkToFit="1"/>
    </xf>
    <xf numFmtId="0" fontId="47" fillId="0" borderId="0" xfId="0" applyFont="1" applyBorder="1" applyAlignment="1">
      <alignment horizontal="center" vertical="center" shrinkToFit="1"/>
    </xf>
    <xf numFmtId="0" fontId="46" fillId="0" borderId="0" xfId="0" applyFont="1" applyBorder="1" applyAlignment="1">
      <alignment horizontal="center" vertical="center" shrinkToFit="1"/>
    </xf>
    <xf numFmtId="0" fontId="46" fillId="0" borderId="25" xfId="0" applyFont="1" applyBorder="1" applyAlignment="1">
      <alignment horizontal="center" vertical="center" shrinkToFit="1"/>
    </xf>
    <xf numFmtId="0" fontId="56" fillId="0" borderId="0" xfId="0" applyFont="1" applyBorder="1" applyAlignment="1">
      <alignment horizontal="center" vertical="center" shrinkToFit="1"/>
    </xf>
    <xf numFmtId="0" fontId="56" fillId="0" borderId="25" xfId="0" applyFont="1" applyBorder="1" applyAlignment="1">
      <alignment horizontal="center" vertical="center" shrinkToFit="1"/>
    </xf>
    <xf numFmtId="0" fontId="56" fillId="0" borderId="28" xfId="0" applyNumberFormat="1" applyFont="1" applyFill="1" applyBorder="1" applyAlignment="1">
      <alignment horizontal="center" vertical="center" shrinkToFit="1"/>
    </xf>
    <xf numFmtId="0" fontId="56" fillId="0" borderId="0" xfId="0" applyNumberFormat="1" applyFont="1" applyFill="1" applyBorder="1" applyAlignment="1">
      <alignment horizontal="center" vertical="center" shrinkToFit="1"/>
    </xf>
    <xf numFmtId="2" fontId="46" fillId="0" borderId="0" xfId="0" applyNumberFormat="1" applyFont="1" applyFill="1" applyBorder="1" applyAlignment="1">
      <alignment horizontal="center" vertical="center" shrinkToFit="1"/>
    </xf>
    <xf numFmtId="2" fontId="46" fillId="0" borderId="23" xfId="0" applyNumberFormat="1" applyFont="1" applyFill="1" applyBorder="1" applyAlignment="1">
      <alignment horizontal="center" vertical="center" shrinkToFit="1"/>
    </xf>
    <xf numFmtId="0" fontId="46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5" xfId="0" applyNumberFormat="1" applyFont="1" applyFill="1" applyBorder="1" applyAlignment="1" applyProtection="1">
      <alignment horizontal="center" vertical="center" shrinkToFit="1"/>
      <protection locked="0"/>
    </xf>
    <xf numFmtId="181" fontId="47" fillId="0" borderId="22" xfId="0" applyNumberFormat="1" applyFont="1" applyFill="1" applyBorder="1" applyAlignment="1">
      <alignment horizontal="center" vertical="center" shrinkToFit="1"/>
    </xf>
    <xf numFmtId="182" fontId="46" fillId="0" borderId="28" xfId="0" applyNumberFormat="1" applyFont="1" applyFill="1" applyBorder="1" applyAlignment="1">
      <alignment horizontal="center" vertical="center" shrinkToFit="1"/>
    </xf>
    <xf numFmtId="182" fontId="46" fillId="0" borderId="0" xfId="0" applyNumberFormat="1" applyFont="1" applyFill="1" applyBorder="1" applyAlignment="1">
      <alignment horizontal="center" vertical="center" shrinkToFit="1"/>
    </xf>
    <xf numFmtId="0" fontId="46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0" xfId="0" applyFont="1" applyAlignment="1">
      <alignment horizontal="center" vertical="center" shrinkToFit="1"/>
    </xf>
    <xf numFmtId="0" fontId="46" fillId="0" borderId="23" xfId="0" applyFont="1" applyBorder="1" applyAlignment="1">
      <alignment horizontal="center" vertical="center" shrinkToFit="1"/>
    </xf>
    <xf numFmtId="0" fontId="46" fillId="0" borderId="28" xfId="0" applyFont="1" applyBorder="1" applyAlignment="1">
      <alignment horizontal="center" vertical="center" shrinkToFit="1"/>
    </xf>
    <xf numFmtId="0" fontId="47" fillId="0" borderId="22" xfId="0" applyNumberFormat="1" applyFont="1" applyFill="1" applyBorder="1" applyAlignment="1">
      <alignment horizontal="center" vertical="center" shrinkToFit="1"/>
    </xf>
    <xf numFmtId="0" fontId="56" fillId="0" borderId="28" xfId="0" applyFont="1" applyBorder="1" applyAlignment="1">
      <alignment horizontal="center" vertical="center" shrinkToFit="1"/>
    </xf>
    <xf numFmtId="0" fontId="47" fillId="0" borderId="0" xfId="0" applyFont="1" applyAlignment="1">
      <alignment horizontal="center" vertical="center" shrinkToFit="1"/>
    </xf>
    <xf numFmtId="0" fontId="47" fillId="0" borderId="68" xfId="0" applyFont="1" applyBorder="1" applyAlignment="1">
      <alignment horizontal="center" vertical="center" shrinkToFit="1"/>
    </xf>
    <xf numFmtId="0" fontId="47" fillId="0" borderId="23" xfId="0" applyFont="1" applyBorder="1" applyAlignment="1">
      <alignment horizontal="center" vertical="center" shrinkToFit="1"/>
    </xf>
    <xf numFmtId="183" fontId="60" fillId="0" borderId="28" xfId="0" applyNumberFormat="1" applyFont="1" applyFill="1" applyBorder="1" applyAlignment="1">
      <alignment horizontal="left" vertical="center" shrinkToFit="1"/>
    </xf>
    <xf numFmtId="183" fontId="60" fillId="0" borderId="69" xfId="0" applyNumberFormat="1" applyFont="1" applyFill="1" applyBorder="1" applyAlignment="1">
      <alignment horizontal="left" vertical="center" shrinkToFit="1"/>
    </xf>
    <xf numFmtId="183" fontId="60" fillId="0" borderId="0" xfId="0" applyNumberFormat="1" applyFont="1" applyFill="1" applyBorder="1" applyAlignment="1">
      <alignment horizontal="left" vertical="center" shrinkToFit="1"/>
    </xf>
    <xf numFmtId="183" fontId="60" fillId="0" borderId="22" xfId="0" applyNumberFormat="1" applyFont="1" applyFill="1" applyBorder="1" applyAlignment="1">
      <alignment horizontal="left" vertical="center" shrinkToFit="1"/>
    </xf>
    <xf numFmtId="0" fontId="47" fillId="0" borderId="25" xfId="0" applyFont="1" applyBorder="1" applyAlignment="1">
      <alignment horizontal="center" vertical="center" shrinkToFit="1"/>
    </xf>
    <xf numFmtId="0" fontId="47" fillId="0" borderId="19" xfId="0" applyNumberFormat="1" applyFont="1" applyFill="1" applyBorder="1" applyAlignment="1">
      <alignment horizontal="center" vertical="center" shrinkToFit="1"/>
    </xf>
    <xf numFmtId="181" fontId="46" fillId="0" borderId="0" xfId="0" applyNumberFormat="1" applyFont="1" applyFill="1" applyBorder="1" applyAlignment="1">
      <alignment horizontal="right" vertical="center"/>
    </xf>
    <xf numFmtId="181" fontId="46" fillId="0" borderId="22" xfId="0" applyNumberFormat="1" applyFont="1" applyFill="1" applyBorder="1" applyAlignment="1">
      <alignment horizontal="right" vertical="center"/>
    </xf>
    <xf numFmtId="181" fontId="46" fillId="0" borderId="23" xfId="0" applyNumberFormat="1" applyFont="1" applyFill="1" applyBorder="1" applyAlignment="1">
      <alignment horizontal="right" vertical="center"/>
    </xf>
    <xf numFmtId="181" fontId="46" fillId="0" borderId="39" xfId="0" applyNumberFormat="1" applyFont="1" applyFill="1" applyBorder="1" applyAlignment="1">
      <alignment horizontal="right" vertical="center"/>
    </xf>
    <xf numFmtId="0" fontId="46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23" xfId="0" applyNumberFormat="1" applyFont="1" applyFill="1" applyBorder="1" applyAlignment="1" applyProtection="1">
      <alignment horizontal="center" vertical="center" shrinkToFit="1"/>
      <protection locked="0"/>
    </xf>
    <xf numFmtId="182" fontId="56" fillId="0" borderId="28" xfId="0" applyNumberFormat="1" applyFont="1" applyFill="1" applyBorder="1" applyAlignment="1">
      <alignment horizontal="center" vertical="center" shrinkToFit="1"/>
    </xf>
    <xf numFmtId="182" fontId="56" fillId="0" borderId="0" xfId="0" applyNumberFormat="1" applyFont="1" applyFill="1" applyBorder="1" applyAlignment="1">
      <alignment horizontal="center" vertical="center" shrinkToFit="1"/>
    </xf>
    <xf numFmtId="0" fontId="56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27" xfId="0" applyNumberFormat="1" applyFont="1" applyFill="1" applyBorder="1" applyAlignment="1" applyProtection="1">
      <alignment horizontal="center" vertical="center" shrinkToFit="1"/>
      <protection locked="0"/>
    </xf>
    <xf numFmtId="2" fontId="47" fillId="0" borderId="54" xfId="0" applyNumberFormat="1" applyFont="1" applyFill="1" applyBorder="1" applyAlignment="1">
      <alignment horizontal="center" vertical="center" shrinkToFit="1"/>
    </xf>
    <xf numFmtId="2" fontId="47" fillId="0" borderId="55" xfId="0" applyNumberFormat="1" applyFont="1" applyFill="1" applyBorder="1" applyAlignment="1">
      <alignment horizontal="center" vertical="center" shrinkToFit="1"/>
    </xf>
    <xf numFmtId="0" fontId="56" fillId="0" borderId="23" xfId="0" applyNumberFormat="1" applyFont="1" applyFill="1" applyBorder="1" applyAlignment="1">
      <alignment horizontal="center" vertical="center" shrinkToFit="1"/>
    </xf>
    <xf numFmtId="2" fontId="56" fillId="0" borderId="54" xfId="0" applyNumberFormat="1" applyFont="1" applyFill="1" applyBorder="1" applyAlignment="1">
      <alignment horizontal="center" vertical="center" shrinkToFit="1"/>
    </xf>
    <xf numFmtId="2" fontId="56" fillId="0" borderId="55" xfId="0" applyNumberFormat="1" applyFont="1" applyFill="1" applyBorder="1" applyAlignment="1">
      <alignment horizontal="center" vertical="center" shrinkToFit="1"/>
    </xf>
    <xf numFmtId="0" fontId="61" fillId="0" borderId="0" xfId="0" applyNumberFormat="1" applyFont="1" applyFill="1" applyBorder="1" applyAlignment="1">
      <alignment horizontal="center" vertical="center" shrinkToFit="1"/>
    </xf>
    <xf numFmtId="0" fontId="62" fillId="0" borderId="0" xfId="0" applyNumberFormat="1" applyFont="1" applyFill="1" applyBorder="1" applyAlignment="1">
      <alignment horizontal="center" vertical="center" shrinkToFit="1"/>
    </xf>
    <xf numFmtId="0" fontId="62" fillId="0" borderId="19" xfId="0" applyNumberFormat="1" applyFont="1" applyFill="1" applyBorder="1" applyAlignment="1">
      <alignment horizontal="center" vertical="center" shrinkToFit="1"/>
    </xf>
    <xf numFmtId="0" fontId="47" fillId="0" borderId="14" xfId="0" applyNumberFormat="1" applyFont="1" applyFill="1" applyBorder="1" applyAlignment="1">
      <alignment horizontal="center" vertical="center" shrinkToFit="1"/>
    </xf>
    <xf numFmtId="0" fontId="47" fillId="0" borderId="25" xfId="0" applyNumberFormat="1" applyFont="1" applyFill="1" applyBorder="1" applyAlignment="1">
      <alignment horizontal="center" vertical="center" shrinkToFit="1"/>
    </xf>
    <xf numFmtId="0" fontId="47" fillId="0" borderId="68" xfId="0" applyNumberFormat="1" applyFont="1" applyFill="1" applyBorder="1" applyAlignment="1">
      <alignment horizontal="center" vertical="center" shrinkToFit="1"/>
    </xf>
    <xf numFmtId="0" fontId="47" fillId="0" borderId="23" xfId="0" applyNumberFormat="1" applyFont="1" applyFill="1" applyBorder="1" applyAlignment="1">
      <alignment horizontal="center" vertical="center" shrinkToFit="1"/>
    </xf>
    <xf numFmtId="0" fontId="47" fillId="0" borderId="24" xfId="0" applyNumberFormat="1" applyFont="1" applyFill="1" applyBorder="1" applyAlignment="1">
      <alignment horizontal="center" vertical="center" shrinkToFit="1"/>
    </xf>
    <xf numFmtId="0" fontId="47" fillId="0" borderId="57" xfId="0" applyNumberFormat="1" applyFont="1" applyFill="1" applyBorder="1" applyAlignment="1">
      <alignment horizontal="center" vertical="center" shrinkToFit="1"/>
    </xf>
    <xf numFmtId="0" fontId="47" fillId="0" borderId="18" xfId="0" applyNumberFormat="1" applyFont="1" applyFill="1" applyBorder="1" applyAlignment="1">
      <alignment horizontal="center" vertical="center" shrinkToFit="1"/>
    </xf>
    <xf numFmtId="0" fontId="47" fillId="0" borderId="56" xfId="0" applyNumberFormat="1" applyFont="1" applyFill="1" applyBorder="1" applyAlignment="1">
      <alignment horizontal="center" vertical="center" shrinkToFit="1"/>
    </xf>
    <xf numFmtId="0" fontId="47" fillId="0" borderId="27" xfId="0" applyNumberFormat="1" applyFont="1" applyFill="1" applyBorder="1" applyAlignment="1">
      <alignment horizontal="center" vertical="center" shrinkToFit="1"/>
    </xf>
    <xf numFmtId="0" fontId="47" fillId="0" borderId="50" xfId="0" applyNumberFormat="1" applyFont="1" applyFill="1" applyBorder="1" applyAlignment="1">
      <alignment horizontal="center" vertical="center" shrinkToFit="1"/>
    </xf>
    <xf numFmtId="0" fontId="47" fillId="0" borderId="38" xfId="0" applyNumberFormat="1" applyFont="1" applyFill="1" applyBorder="1" applyAlignment="1">
      <alignment horizontal="center" vertical="center" shrinkToFit="1"/>
    </xf>
    <xf numFmtId="0" fontId="56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73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79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80" xfId="0" applyNumberFormat="1" applyFont="1" applyFill="1" applyBorder="1" applyAlignment="1">
      <alignment horizontal="center" vertical="center" shrinkToFit="1"/>
    </xf>
    <xf numFmtId="0" fontId="47" fillId="0" borderId="55" xfId="0" applyNumberFormat="1" applyFont="1" applyFill="1" applyBorder="1" applyAlignment="1">
      <alignment horizontal="center" vertical="center" shrinkToFit="1"/>
    </xf>
    <xf numFmtId="2" fontId="46" fillId="0" borderId="54" xfId="0" applyNumberFormat="1" applyFont="1" applyFill="1" applyBorder="1" applyAlignment="1">
      <alignment horizontal="center" vertical="center" shrinkToFit="1"/>
    </xf>
    <xf numFmtId="2" fontId="46" fillId="0" borderId="55" xfId="0" applyNumberFormat="1" applyFont="1" applyFill="1" applyBorder="1" applyAlignment="1">
      <alignment horizontal="center" vertical="center" shrinkToFit="1"/>
    </xf>
    <xf numFmtId="184" fontId="46" fillId="0" borderId="55" xfId="0" applyNumberFormat="1" applyFont="1" applyFill="1" applyBorder="1" applyAlignment="1">
      <alignment horizontal="center" vertical="center" shrinkToFit="1"/>
    </xf>
    <xf numFmtId="184" fontId="46" fillId="0" borderId="81" xfId="0" applyNumberFormat="1" applyFont="1" applyFill="1" applyBorder="1" applyAlignment="1">
      <alignment horizontal="center" vertical="center" shrinkToFit="1"/>
    </xf>
    <xf numFmtId="0" fontId="47" fillId="0" borderId="51" xfId="0" applyNumberFormat="1" applyFont="1" applyFill="1" applyBorder="1" applyAlignment="1">
      <alignment horizontal="center" vertical="center" shrinkToFit="1"/>
    </xf>
    <xf numFmtId="0" fontId="47" fillId="0" borderId="20" xfId="0" applyNumberFormat="1" applyFont="1" applyFill="1" applyBorder="1" applyAlignment="1">
      <alignment horizontal="center" vertical="center" shrinkToFit="1"/>
    </xf>
    <xf numFmtId="0" fontId="47" fillId="0" borderId="39" xfId="0" applyNumberFormat="1" applyFont="1" applyFill="1" applyBorder="1" applyAlignment="1">
      <alignment horizontal="center" vertical="center" shrinkToFit="1"/>
    </xf>
    <xf numFmtId="0" fontId="47" fillId="0" borderId="81" xfId="0" applyNumberFormat="1" applyFont="1" applyFill="1" applyBorder="1" applyAlignment="1">
      <alignment horizontal="center" vertical="center" shrinkToFit="1"/>
    </xf>
    <xf numFmtId="0" fontId="56" fillId="0" borderId="0" xfId="0" applyFont="1" applyAlignment="1">
      <alignment horizontal="center" vertical="center" shrinkToFit="1"/>
    </xf>
    <xf numFmtId="0" fontId="56" fillId="0" borderId="23" xfId="0" applyFont="1" applyBorder="1" applyAlignment="1">
      <alignment horizontal="center" vertical="center" shrinkToFit="1"/>
    </xf>
    <xf numFmtId="0" fontId="56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24" xfId="0" applyNumberFormat="1" applyFont="1" applyFill="1" applyBorder="1" applyAlignment="1" applyProtection="1">
      <alignment horizontal="center" vertical="center" shrinkToFit="1"/>
      <protection locked="0"/>
    </xf>
    <xf numFmtId="183" fontId="63" fillId="0" borderId="28" xfId="0" applyNumberFormat="1" applyFont="1" applyFill="1" applyBorder="1" applyAlignment="1">
      <alignment horizontal="left" vertical="center" shrinkToFit="1"/>
    </xf>
    <xf numFmtId="183" fontId="63" fillId="0" borderId="69" xfId="0" applyNumberFormat="1" applyFont="1" applyFill="1" applyBorder="1" applyAlignment="1">
      <alignment horizontal="left" vertical="center" shrinkToFit="1"/>
    </xf>
    <xf numFmtId="183" fontId="63" fillId="0" borderId="0" xfId="0" applyNumberFormat="1" applyFont="1" applyFill="1" applyBorder="1" applyAlignment="1">
      <alignment horizontal="left" vertical="center" shrinkToFit="1"/>
    </xf>
    <xf numFmtId="183" fontId="63" fillId="0" borderId="22" xfId="0" applyNumberFormat="1" applyFont="1" applyFill="1" applyBorder="1" applyAlignment="1">
      <alignment horizontal="left" vertical="center" shrinkToFit="1"/>
    </xf>
    <xf numFmtId="0" fontId="48" fillId="0" borderId="67" xfId="0" applyNumberFormat="1" applyFont="1" applyFill="1" applyBorder="1" applyAlignment="1">
      <alignment horizontal="center" vertical="center" wrapText="1" shrinkToFit="1"/>
    </xf>
    <xf numFmtId="0" fontId="48" fillId="0" borderId="28" xfId="0" applyNumberFormat="1" applyFont="1" applyFill="1" applyBorder="1" applyAlignment="1">
      <alignment horizontal="center" vertical="center" wrapText="1" shrinkToFit="1"/>
    </xf>
    <xf numFmtId="0" fontId="48" fillId="0" borderId="66" xfId="0" applyNumberFormat="1" applyFont="1" applyFill="1" applyBorder="1" applyAlignment="1">
      <alignment horizontal="center" vertical="center" wrapText="1" shrinkToFit="1"/>
    </xf>
    <xf numFmtId="0" fontId="48" fillId="0" borderId="27" xfId="0" applyNumberFormat="1" applyFont="1" applyFill="1" applyBorder="1" applyAlignment="1">
      <alignment horizontal="center" vertical="center" wrapText="1" shrinkToFit="1"/>
    </xf>
    <xf numFmtId="0" fontId="48" fillId="0" borderId="0" xfId="0" applyNumberFormat="1" applyFont="1" applyFill="1" applyBorder="1" applyAlignment="1">
      <alignment horizontal="center" vertical="center" wrapText="1" shrinkToFit="1"/>
    </xf>
    <xf numFmtId="0" fontId="48" fillId="0" borderId="25" xfId="0" applyNumberFormat="1" applyFont="1" applyFill="1" applyBorder="1" applyAlignment="1">
      <alignment horizontal="center" vertical="center" wrapText="1" shrinkToFit="1"/>
    </xf>
    <xf numFmtId="0" fontId="48" fillId="0" borderId="38" xfId="0" applyNumberFormat="1" applyFont="1" applyFill="1" applyBorder="1" applyAlignment="1">
      <alignment horizontal="center" vertical="center" wrapText="1" shrinkToFit="1"/>
    </xf>
    <xf numFmtId="0" fontId="48" fillId="0" borderId="23" xfId="0" applyNumberFormat="1" applyFont="1" applyFill="1" applyBorder="1" applyAlignment="1">
      <alignment horizontal="center" vertical="center" wrapText="1" shrinkToFit="1"/>
    </xf>
    <xf numFmtId="0" fontId="48" fillId="0" borderId="24" xfId="0" applyNumberFormat="1" applyFont="1" applyFill="1" applyBorder="1" applyAlignment="1">
      <alignment horizontal="center" vertical="center" wrapText="1" shrinkToFit="1"/>
    </xf>
    <xf numFmtId="0" fontId="56" fillId="0" borderId="66" xfId="0" applyNumberFormat="1" applyFont="1" applyFill="1" applyBorder="1" applyAlignment="1">
      <alignment horizontal="center" vertical="center" shrinkToFit="1"/>
    </xf>
    <xf numFmtId="0" fontId="56" fillId="0" borderId="25" xfId="0" applyNumberFormat="1" applyFont="1" applyFill="1" applyBorder="1" applyAlignment="1">
      <alignment horizontal="center" vertical="center" shrinkToFit="1"/>
    </xf>
    <xf numFmtId="0" fontId="56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66" xfId="0" applyNumberFormat="1" applyFont="1" applyFill="1" applyBorder="1" applyAlignment="1">
      <alignment horizontal="center" vertical="center" shrinkToFit="1"/>
    </xf>
    <xf numFmtId="183" fontId="55" fillId="0" borderId="28" xfId="0" applyNumberFormat="1" applyFont="1" applyFill="1" applyBorder="1" applyAlignment="1">
      <alignment horizontal="left" vertical="center" shrinkToFit="1"/>
    </xf>
    <xf numFmtId="183" fontId="55" fillId="0" borderId="69" xfId="0" applyNumberFormat="1" applyFont="1" applyFill="1" applyBorder="1" applyAlignment="1">
      <alignment horizontal="left" vertical="center" shrinkToFit="1"/>
    </xf>
    <xf numFmtId="183" fontId="55" fillId="0" borderId="0" xfId="0" applyNumberFormat="1" applyFont="1" applyFill="1" applyBorder="1" applyAlignment="1">
      <alignment horizontal="left" vertical="center" shrinkToFit="1"/>
    </xf>
    <xf numFmtId="183" fontId="55" fillId="0" borderId="22" xfId="0" applyNumberFormat="1" applyFont="1" applyFill="1" applyBorder="1" applyAlignment="1">
      <alignment horizontal="left" vertical="center" shrinkToFit="1"/>
    </xf>
    <xf numFmtId="181" fontId="56" fillId="0" borderId="0" xfId="0" applyNumberFormat="1" applyFont="1" applyFill="1" applyBorder="1" applyAlignment="1">
      <alignment horizontal="right" vertical="center"/>
    </xf>
    <xf numFmtId="181" fontId="56" fillId="0" borderId="22" xfId="0" applyNumberFormat="1" applyFont="1" applyFill="1" applyBorder="1" applyAlignment="1">
      <alignment horizontal="right" vertical="center"/>
    </xf>
    <xf numFmtId="181" fontId="56" fillId="0" borderId="23" xfId="0" applyNumberFormat="1" applyFont="1" applyFill="1" applyBorder="1" applyAlignment="1">
      <alignment horizontal="right" vertical="center"/>
    </xf>
    <xf numFmtId="181" fontId="56" fillId="0" borderId="39" xfId="0" applyNumberFormat="1" applyFont="1" applyFill="1" applyBorder="1" applyAlignment="1">
      <alignment horizontal="right" vertical="center"/>
    </xf>
    <xf numFmtId="184" fontId="56" fillId="0" borderId="55" xfId="0" applyNumberFormat="1" applyFont="1" applyFill="1" applyBorder="1" applyAlignment="1">
      <alignment horizontal="center" vertical="center" shrinkToFit="1"/>
    </xf>
    <xf numFmtId="184" fontId="56" fillId="0" borderId="81" xfId="0" applyNumberFormat="1" applyFont="1" applyFill="1" applyBorder="1" applyAlignment="1">
      <alignment horizontal="center" vertical="center" shrinkToFit="1"/>
    </xf>
    <xf numFmtId="184" fontId="47" fillId="0" borderId="55" xfId="0" applyNumberFormat="1" applyFont="1" applyFill="1" applyBorder="1" applyAlignment="1">
      <alignment horizontal="center" vertical="center" shrinkToFit="1"/>
    </xf>
    <xf numFmtId="184" fontId="47" fillId="0" borderId="81" xfId="0" applyNumberFormat="1" applyFont="1" applyFill="1" applyBorder="1" applyAlignment="1">
      <alignment horizontal="center" vertical="center" shrinkToFit="1"/>
    </xf>
    <xf numFmtId="0" fontId="47" fillId="0" borderId="66" xfId="0" applyFont="1" applyBorder="1" applyAlignment="1">
      <alignment horizontal="center" vertical="center" shrinkToFit="1"/>
    </xf>
    <xf numFmtId="2" fontId="47" fillId="0" borderId="0" xfId="0" applyNumberFormat="1" applyFont="1" applyFill="1" applyBorder="1" applyAlignment="1">
      <alignment horizontal="center" vertical="center" shrinkToFit="1"/>
    </xf>
    <xf numFmtId="2" fontId="47" fillId="0" borderId="82" xfId="0" applyNumberFormat="1" applyFont="1" applyFill="1" applyBorder="1" applyAlignment="1">
      <alignment horizontal="center" vertical="center" shrinkToFit="1"/>
    </xf>
    <xf numFmtId="181" fontId="47" fillId="0" borderId="0" xfId="0" applyNumberFormat="1" applyFont="1" applyFill="1" applyBorder="1" applyAlignment="1">
      <alignment horizontal="right" vertical="center"/>
    </xf>
    <xf numFmtId="181" fontId="47" fillId="0" borderId="22" xfId="0" applyNumberFormat="1" applyFont="1" applyFill="1" applyBorder="1" applyAlignment="1">
      <alignment horizontal="right" vertical="center"/>
    </xf>
    <xf numFmtId="181" fontId="47" fillId="0" borderId="23" xfId="0" applyNumberFormat="1" applyFont="1" applyFill="1" applyBorder="1" applyAlignment="1">
      <alignment horizontal="right" vertical="center"/>
    </xf>
    <xf numFmtId="181" fontId="47" fillId="0" borderId="39" xfId="0" applyNumberFormat="1" applyFont="1" applyFill="1" applyBorder="1" applyAlignment="1">
      <alignment horizontal="right" vertical="center"/>
    </xf>
    <xf numFmtId="0" fontId="47" fillId="0" borderId="67" xfId="0" applyNumberFormat="1" applyFont="1" applyFill="1" applyBorder="1" applyAlignment="1">
      <alignment horizontal="center" vertical="center" shrinkToFit="1"/>
    </xf>
    <xf numFmtId="0" fontId="47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27" xfId="0" applyNumberFormat="1" applyFont="1" applyFill="1" applyBorder="1" applyAlignment="1" applyProtection="1">
      <alignment horizontal="center" vertical="center" shrinkToFit="1"/>
      <protection locked="0"/>
    </xf>
    <xf numFmtId="182" fontId="47" fillId="0" borderId="28" xfId="0" applyNumberFormat="1" applyFont="1" applyFill="1" applyBorder="1" applyAlignment="1">
      <alignment horizontal="center" vertical="center" shrinkToFit="1"/>
    </xf>
    <xf numFmtId="182" fontId="47" fillId="0" borderId="0" xfId="0" applyNumberFormat="1" applyFont="1" applyFill="1" applyBorder="1" applyAlignment="1">
      <alignment horizontal="center" vertical="center" shrinkToFit="1"/>
    </xf>
    <xf numFmtId="0" fontId="47" fillId="0" borderId="83" xfId="0" applyNumberFormat="1" applyFont="1" applyFill="1" applyBorder="1" applyAlignment="1">
      <alignment horizontal="center" vertical="center" shrinkToFit="1"/>
    </xf>
    <xf numFmtId="0" fontId="47" fillId="0" borderId="71" xfId="0" applyNumberFormat="1" applyFont="1" applyFill="1" applyBorder="1" applyAlignment="1">
      <alignment horizontal="center" vertical="center" shrinkToFit="1"/>
    </xf>
    <xf numFmtId="0" fontId="47" fillId="0" borderId="72" xfId="0" applyNumberFormat="1" applyFont="1" applyFill="1" applyBorder="1" applyAlignment="1">
      <alignment horizontal="center" vertical="center" shrinkToFit="1"/>
    </xf>
    <xf numFmtId="0" fontId="47" fillId="0" borderId="73" xfId="0" applyNumberFormat="1" applyFont="1" applyFill="1" applyBorder="1" applyAlignment="1">
      <alignment horizontal="center" vertical="center" shrinkToFit="1"/>
    </xf>
    <xf numFmtId="0" fontId="47" fillId="0" borderId="74" xfId="0" applyNumberFormat="1" applyFont="1" applyFill="1" applyBorder="1" applyAlignment="1">
      <alignment horizontal="center" vertical="center" shrinkToFit="1"/>
    </xf>
    <xf numFmtId="0" fontId="47" fillId="0" borderId="75" xfId="0" applyNumberFormat="1" applyFont="1" applyFill="1" applyBorder="1" applyAlignment="1">
      <alignment horizontal="center" vertical="center" shrinkToFit="1"/>
    </xf>
    <xf numFmtId="0" fontId="47" fillId="0" borderId="76" xfId="0" applyNumberFormat="1" applyFont="1" applyFill="1" applyBorder="1" applyAlignment="1">
      <alignment horizontal="center" vertical="center" shrinkToFit="1"/>
    </xf>
    <xf numFmtId="0" fontId="47" fillId="0" borderId="77" xfId="0" applyNumberFormat="1" applyFont="1" applyFill="1" applyBorder="1" applyAlignment="1">
      <alignment horizontal="center" vertical="center" shrinkToFit="1"/>
    </xf>
    <xf numFmtId="0" fontId="47" fillId="0" borderId="78" xfId="0" applyNumberFormat="1" applyFont="1" applyFill="1" applyBorder="1" applyAlignment="1">
      <alignment horizontal="center" vertical="center" shrinkToFit="1"/>
    </xf>
    <xf numFmtId="0" fontId="47" fillId="0" borderId="79" xfId="0" applyNumberFormat="1" applyFont="1" applyFill="1" applyBorder="1" applyAlignment="1">
      <alignment horizontal="center" vertical="center" shrinkToFit="1"/>
    </xf>
    <xf numFmtId="0" fontId="47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50" xfId="0" applyNumberFormat="1" applyFont="1" applyFill="1" applyBorder="1" applyAlignment="1" applyProtection="1">
      <alignment horizontal="center" vertical="center" shrinkToFit="1"/>
      <protection locked="0"/>
    </xf>
    <xf numFmtId="2" fontId="47" fillId="0" borderId="23" xfId="0" applyNumberFormat="1" applyFont="1" applyFill="1" applyBorder="1" applyAlignment="1">
      <alignment horizontal="center" vertical="center" shrinkToFit="1"/>
    </xf>
    <xf numFmtId="0" fontId="56" fillId="0" borderId="66" xfId="0" applyFont="1" applyBorder="1" applyAlignment="1">
      <alignment horizontal="center" vertical="center" shrinkToFit="1"/>
    </xf>
    <xf numFmtId="0" fontId="56" fillId="0" borderId="67" xfId="0" applyNumberFormat="1" applyFont="1" applyFill="1" applyBorder="1" applyAlignment="1">
      <alignment horizontal="center" vertical="center" shrinkToFit="1"/>
    </xf>
    <xf numFmtId="0" fontId="56" fillId="0" borderId="27" xfId="0" applyNumberFormat="1" applyFont="1" applyFill="1" applyBorder="1" applyAlignment="1">
      <alignment horizontal="center" vertical="center" shrinkToFit="1"/>
    </xf>
    <xf numFmtId="0" fontId="47" fillId="0" borderId="84" xfId="0" applyNumberFormat="1" applyFont="1" applyFill="1" applyBorder="1" applyAlignment="1">
      <alignment horizontal="center" vertical="center" shrinkToFit="1"/>
    </xf>
    <xf numFmtId="0" fontId="47" fillId="0" borderId="85" xfId="0" applyNumberFormat="1" applyFont="1" applyFill="1" applyBorder="1" applyAlignment="1">
      <alignment horizontal="center" vertical="center" shrinkToFit="1"/>
    </xf>
    <xf numFmtId="0" fontId="46" fillId="0" borderId="66" xfId="0" applyFont="1" applyBorder="1" applyAlignment="1">
      <alignment horizontal="center" vertical="center" shrinkToFit="1"/>
    </xf>
    <xf numFmtId="0" fontId="46" fillId="0" borderId="0" xfId="0" applyNumberFormat="1" applyFont="1" applyFill="1" applyBorder="1" applyAlignment="1">
      <alignment horizontal="center" shrinkToFit="1"/>
    </xf>
    <xf numFmtId="0" fontId="1" fillId="0" borderId="0" xfId="0" applyNumberFormat="1" applyFont="1" applyFill="1" applyBorder="1" applyAlignment="1">
      <alignment horizontal="center" vertical="center" shrinkToFit="1"/>
    </xf>
    <xf numFmtId="0" fontId="1" fillId="0" borderId="25" xfId="0" applyNumberFormat="1" applyFont="1" applyFill="1" applyBorder="1" applyAlignment="1">
      <alignment horizontal="center" vertical="center" shrinkToFit="1"/>
    </xf>
    <xf numFmtId="0" fontId="1" fillId="0" borderId="47" xfId="0" applyNumberFormat="1" applyFont="1" applyFill="1" applyBorder="1" applyAlignment="1" quotePrefix="1">
      <alignment horizontal="left" vertical="center" shrinkToFit="1"/>
    </xf>
    <xf numFmtId="0" fontId="1" fillId="0" borderId="0" xfId="0" applyNumberFormat="1" applyFont="1" applyFill="1" applyBorder="1" applyAlignment="1">
      <alignment horizontal="left" vertical="center" shrinkToFit="1"/>
    </xf>
    <xf numFmtId="0" fontId="1" fillId="0" borderId="47" xfId="0" applyNumberFormat="1" applyFont="1" applyFill="1" applyBorder="1" applyAlignment="1">
      <alignment horizontal="left" vertical="center" shrinkToFit="1"/>
    </xf>
    <xf numFmtId="0" fontId="1" fillId="0" borderId="0" xfId="0" applyNumberFormat="1" applyFont="1" applyFill="1" applyBorder="1" applyAlignment="1" quotePrefix="1">
      <alignment horizontal="right" vertical="center" shrinkToFit="1"/>
    </xf>
    <xf numFmtId="0" fontId="1" fillId="0" borderId="0" xfId="0" applyNumberFormat="1" applyFont="1" applyFill="1" applyBorder="1" applyAlignment="1">
      <alignment horizontal="right" vertical="center" shrinkToFit="1"/>
    </xf>
    <xf numFmtId="0" fontId="1" fillId="0" borderId="45" xfId="0" applyNumberFormat="1" applyFont="1" applyFill="1" applyBorder="1" applyAlignment="1">
      <alignment horizontal="right" vertical="center" shrinkToFit="1"/>
    </xf>
    <xf numFmtId="0" fontId="56" fillId="0" borderId="0" xfId="0" applyNumberFormat="1" applyFont="1" applyFill="1" applyBorder="1" applyAlignment="1">
      <alignment horizontal="right" vertical="center" shrinkToFit="1"/>
    </xf>
    <xf numFmtId="0" fontId="46" fillId="0" borderId="0" xfId="0" applyNumberFormat="1" applyFont="1" applyFill="1" applyBorder="1" applyAlignment="1">
      <alignment horizontal="right" vertical="center" shrinkToFit="1"/>
    </xf>
    <xf numFmtId="0" fontId="46" fillId="0" borderId="0" xfId="0" applyNumberFormat="1" applyFont="1" applyFill="1" applyBorder="1" applyAlignment="1">
      <alignment horizontal="left" vertical="center" shrinkToFit="1"/>
    </xf>
    <xf numFmtId="0" fontId="47" fillId="0" borderId="0" xfId="0" applyNumberFormat="1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 quotePrefix="1">
      <alignment horizontal="center" vertical="center" shrinkToFit="1"/>
    </xf>
    <xf numFmtId="0" fontId="47" fillId="0" borderId="0" xfId="0" applyNumberFormat="1" applyFont="1" applyFill="1" applyBorder="1" applyAlignment="1">
      <alignment horizontal="left" vertical="center" shrinkToFit="1"/>
    </xf>
    <xf numFmtId="0" fontId="54" fillId="0" borderId="0" xfId="0" applyNumberFormat="1" applyFont="1" applyFill="1" applyBorder="1" applyAlignment="1">
      <alignment horizontal="center" vertical="center" shrinkToFit="1"/>
    </xf>
    <xf numFmtId="0" fontId="47" fillId="0" borderId="19" xfId="0" applyNumberFormat="1" applyFont="1" applyFill="1" applyBorder="1" applyAlignment="1">
      <alignment horizontal="left" vertical="center" shrinkToFit="1"/>
    </xf>
    <xf numFmtId="0" fontId="64" fillId="0" borderId="0" xfId="0" applyNumberFormat="1" applyFont="1" applyFill="1" applyBorder="1" applyAlignment="1">
      <alignment horizontal="left" vertical="center" shrinkToFit="1"/>
    </xf>
    <xf numFmtId="0" fontId="46" fillId="0" borderId="28" xfId="0" applyNumberFormat="1" applyFont="1" applyFill="1" applyBorder="1" applyAlignment="1">
      <alignment horizontal="center" vertical="center" shrinkToFit="1"/>
    </xf>
    <xf numFmtId="0" fontId="46" fillId="0" borderId="0" xfId="0" applyNumberFormat="1" applyFont="1" applyFill="1" applyBorder="1" applyAlignment="1">
      <alignment horizontal="center" vertical="center" shrinkToFit="1"/>
    </xf>
    <xf numFmtId="181" fontId="47" fillId="0" borderId="14" xfId="0" applyNumberFormat="1" applyFont="1" applyFill="1" applyBorder="1" applyAlignment="1">
      <alignment horizontal="center" vertical="center" shrinkToFit="1"/>
    </xf>
    <xf numFmtId="0" fontId="64" fillId="0" borderId="0" xfId="0" applyNumberFormat="1" applyFont="1" applyFill="1" applyBorder="1" applyAlignment="1">
      <alignment horizontal="center" vertical="center" shrinkToFit="1"/>
    </xf>
    <xf numFmtId="0" fontId="47" fillId="0" borderId="86" xfId="0" applyNumberFormat="1" applyFont="1" applyFill="1" applyBorder="1" applyAlignment="1" quotePrefix="1">
      <alignment horizontal="center" vertical="center" shrinkToFit="1"/>
    </xf>
    <xf numFmtId="0" fontId="47" fillId="0" borderId="86" xfId="0" applyNumberFormat="1" applyFont="1" applyFill="1" applyBorder="1" applyAlignment="1">
      <alignment horizontal="center" vertical="center" shrinkToFit="1"/>
    </xf>
    <xf numFmtId="0" fontId="47" fillId="0" borderId="87" xfId="0" applyNumberFormat="1" applyFont="1" applyFill="1" applyBorder="1" applyAlignment="1">
      <alignment horizontal="center" vertical="center" shrinkToFit="1"/>
    </xf>
    <xf numFmtId="0" fontId="47" fillId="0" borderId="88" xfId="0" applyNumberFormat="1" applyFont="1" applyFill="1" applyBorder="1" applyAlignment="1" quotePrefix="1">
      <alignment horizontal="center" vertical="center" shrinkToFit="1"/>
    </xf>
    <xf numFmtId="0" fontId="47" fillId="0" borderId="89" xfId="0" applyNumberFormat="1" applyFont="1" applyFill="1" applyBorder="1" applyAlignment="1">
      <alignment horizontal="center" vertical="center" shrinkToFit="1"/>
    </xf>
    <xf numFmtId="0" fontId="47" fillId="0" borderId="45" xfId="0" applyNumberFormat="1" applyFont="1" applyFill="1" applyBorder="1" applyAlignment="1">
      <alignment horizontal="center" vertical="center" shrinkToFit="1"/>
    </xf>
    <xf numFmtId="0" fontId="47" fillId="0" borderId="47" xfId="0" applyNumberFormat="1" applyFont="1" applyFill="1" applyBorder="1" applyAlignment="1" quotePrefix="1">
      <alignment horizontal="center" vertical="center" shrinkToFit="1"/>
    </xf>
    <xf numFmtId="0" fontId="47" fillId="0" borderId="47" xfId="0" applyNumberFormat="1" applyFont="1" applyFill="1" applyBorder="1" applyAlignment="1">
      <alignment horizontal="center" vertical="center" shrinkToFit="1"/>
    </xf>
    <xf numFmtId="0" fontId="56" fillId="0" borderId="0" xfId="0" applyNumberFormat="1" applyFont="1" applyFill="1" applyBorder="1" applyAlignment="1">
      <alignment horizontal="left" vertical="center" shrinkToFit="1"/>
    </xf>
    <xf numFmtId="0" fontId="47" fillId="0" borderId="0" xfId="0" applyNumberFormat="1" applyFont="1" applyFill="1" applyBorder="1" applyAlignment="1" quotePrefix="1">
      <alignment horizontal="center" vertical="center" shrinkToFit="1"/>
    </xf>
    <xf numFmtId="2" fontId="56" fillId="0" borderId="0" xfId="0" applyNumberFormat="1" applyFont="1" applyFill="1" applyBorder="1" applyAlignment="1">
      <alignment horizontal="center" vertical="center" shrinkToFit="1"/>
    </xf>
    <xf numFmtId="2" fontId="56" fillId="0" borderId="23" xfId="0" applyNumberFormat="1" applyFont="1" applyFill="1" applyBorder="1" applyAlignment="1">
      <alignment horizontal="center" vertical="center" shrinkToFit="1"/>
    </xf>
    <xf numFmtId="0" fontId="46" fillId="0" borderId="67" xfId="0" applyNumberFormat="1" applyFont="1" applyFill="1" applyBorder="1" applyAlignment="1">
      <alignment horizontal="center" vertical="center" shrinkToFit="1"/>
    </xf>
    <xf numFmtId="0" fontId="46" fillId="0" borderId="27" xfId="0" applyNumberFormat="1" applyFont="1" applyFill="1" applyBorder="1" applyAlignment="1">
      <alignment horizontal="center" vertical="center" shrinkToFit="1"/>
    </xf>
    <xf numFmtId="0" fontId="47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24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71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72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74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75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77" xfId="0" applyNumberFormat="1" applyFont="1" applyFill="1" applyBorder="1" applyAlignment="1" applyProtection="1">
      <alignment horizontal="center" vertical="center" shrinkToFit="1"/>
      <protection locked="0"/>
    </xf>
    <xf numFmtId="0" fontId="47" fillId="0" borderId="78" xfId="0" applyNumberFormat="1" applyFont="1" applyFill="1" applyBorder="1" applyAlignment="1" applyProtection="1">
      <alignment horizontal="center" vertical="center" shrinkToFit="1"/>
      <protection locked="0"/>
    </xf>
    <xf numFmtId="0" fontId="65" fillId="0" borderId="28" xfId="0" applyNumberFormat="1" applyFont="1" applyFill="1" applyBorder="1" applyAlignment="1">
      <alignment horizontal="center" vertical="center" wrapText="1" shrinkToFit="1"/>
    </xf>
    <xf numFmtId="0" fontId="65" fillId="0" borderId="66" xfId="0" applyNumberFormat="1" applyFont="1" applyFill="1" applyBorder="1" applyAlignment="1">
      <alignment horizontal="center" vertical="center" wrapText="1" shrinkToFit="1"/>
    </xf>
    <xf numFmtId="0" fontId="65" fillId="0" borderId="0" xfId="0" applyNumberFormat="1" applyFont="1" applyFill="1" applyBorder="1" applyAlignment="1">
      <alignment horizontal="center" vertical="center" wrapText="1" shrinkToFit="1"/>
    </xf>
    <xf numFmtId="0" fontId="65" fillId="0" borderId="25" xfId="0" applyNumberFormat="1" applyFont="1" applyFill="1" applyBorder="1" applyAlignment="1">
      <alignment horizontal="center" vertical="center" wrapText="1" shrinkToFit="1"/>
    </xf>
    <xf numFmtId="0" fontId="65" fillId="0" borderId="23" xfId="0" applyNumberFormat="1" applyFont="1" applyFill="1" applyBorder="1" applyAlignment="1">
      <alignment horizontal="center" vertical="center" wrapText="1" shrinkToFit="1"/>
    </xf>
    <xf numFmtId="0" fontId="65" fillId="0" borderId="24" xfId="0" applyNumberFormat="1" applyFont="1" applyFill="1" applyBorder="1" applyAlignment="1">
      <alignment horizontal="center" vertical="center" wrapText="1" shrinkToFit="1"/>
    </xf>
    <xf numFmtId="0" fontId="46" fillId="0" borderId="66" xfId="0" applyNumberFormat="1" applyFont="1" applyFill="1" applyBorder="1" applyAlignment="1">
      <alignment horizontal="center" vertical="center" shrinkToFit="1"/>
    </xf>
    <xf numFmtId="0" fontId="46" fillId="0" borderId="25" xfId="0" applyNumberFormat="1" applyFont="1" applyFill="1" applyBorder="1" applyAlignment="1">
      <alignment horizontal="center" vertical="center" shrinkToFit="1"/>
    </xf>
    <xf numFmtId="0" fontId="46" fillId="0" borderId="23" xfId="0" applyNumberFormat="1" applyFont="1" applyFill="1" applyBorder="1" applyAlignment="1">
      <alignment horizontal="center" vertical="center" shrinkToFit="1"/>
    </xf>
    <xf numFmtId="0" fontId="46" fillId="0" borderId="24" xfId="0" applyNumberFormat="1" applyFont="1" applyFill="1" applyBorder="1" applyAlignment="1">
      <alignment horizontal="center" vertical="center" shrinkToFit="1"/>
    </xf>
    <xf numFmtId="0" fontId="66" fillId="0" borderId="0" xfId="0" applyNumberFormat="1" applyFont="1" applyFill="1" applyBorder="1" applyAlignment="1">
      <alignment horizontal="center" vertical="center" shrinkToFit="1"/>
    </xf>
    <xf numFmtId="0" fontId="46" fillId="0" borderId="71" xfId="0" applyNumberFormat="1" applyFont="1" applyFill="1" applyBorder="1" applyAlignment="1">
      <alignment horizontal="center" vertical="center" shrinkToFit="1"/>
    </xf>
    <xf numFmtId="0" fontId="46" fillId="0" borderId="72" xfId="0" applyNumberFormat="1" applyFont="1" applyFill="1" applyBorder="1" applyAlignment="1">
      <alignment horizontal="center" vertical="center" shrinkToFit="1"/>
    </xf>
    <xf numFmtId="0" fontId="46" fillId="0" borderId="75" xfId="0" applyNumberFormat="1" applyFont="1" applyFill="1" applyBorder="1" applyAlignment="1">
      <alignment horizontal="center" vertical="center" shrinkToFit="1"/>
    </xf>
    <xf numFmtId="0" fontId="46" fillId="0" borderId="76" xfId="0" applyNumberFormat="1" applyFont="1" applyFill="1" applyBorder="1" applyAlignment="1">
      <alignment horizontal="center" vertical="center" shrinkToFit="1"/>
    </xf>
    <xf numFmtId="0" fontId="46" fillId="0" borderId="74" xfId="0" applyNumberFormat="1" applyFont="1" applyFill="1" applyBorder="1" applyAlignment="1">
      <alignment horizontal="center" vertical="center" shrinkToFit="1"/>
    </xf>
    <xf numFmtId="0" fontId="46" fillId="0" borderId="77" xfId="0" applyNumberFormat="1" applyFont="1" applyFill="1" applyBorder="1" applyAlignment="1">
      <alignment horizontal="center" vertical="center" shrinkToFit="1"/>
    </xf>
    <xf numFmtId="0" fontId="46" fillId="0" borderId="78" xfId="0" applyNumberFormat="1" applyFont="1" applyFill="1" applyBorder="1" applyAlignment="1">
      <alignment horizontal="center" vertical="center" shrinkToFit="1"/>
    </xf>
    <xf numFmtId="0" fontId="46" fillId="0" borderId="79" xfId="0" applyNumberFormat="1" applyFont="1" applyFill="1" applyBorder="1" applyAlignment="1">
      <alignment horizontal="center" vertical="center" shrinkToFit="1"/>
    </xf>
    <xf numFmtId="0" fontId="56" fillId="0" borderId="24" xfId="0" applyNumberFormat="1" applyFont="1" applyFill="1" applyBorder="1" applyAlignment="1">
      <alignment horizontal="center" vertical="center" shrinkToFit="1"/>
    </xf>
    <xf numFmtId="0" fontId="56" fillId="0" borderId="71" xfId="0" applyNumberFormat="1" applyFont="1" applyFill="1" applyBorder="1" applyAlignment="1">
      <alignment horizontal="center" vertical="center" shrinkToFit="1"/>
    </xf>
    <xf numFmtId="0" fontId="56" fillId="0" borderId="72" xfId="0" applyNumberFormat="1" applyFont="1" applyFill="1" applyBorder="1" applyAlignment="1">
      <alignment horizontal="center" vertical="center" shrinkToFit="1"/>
    </xf>
    <xf numFmtId="0" fontId="56" fillId="0" borderId="75" xfId="0" applyNumberFormat="1" applyFont="1" applyFill="1" applyBorder="1" applyAlignment="1">
      <alignment horizontal="center" vertical="center" shrinkToFit="1"/>
    </xf>
    <xf numFmtId="0" fontId="56" fillId="0" borderId="76" xfId="0" applyNumberFormat="1" applyFont="1" applyFill="1" applyBorder="1" applyAlignment="1">
      <alignment horizontal="center" vertical="center" shrinkToFit="1"/>
    </xf>
    <xf numFmtId="0" fontId="56" fillId="0" borderId="74" xfId="0" applyNumberFormat="1" applyFont="1" applyFill="1" applyBorder="1" applyAlignment="1">
      <alignment horizontal="center" vertical="center" shrinkToFit="1"/>
    </xf>
    <xf numFmtId="0" fontId="56" fillId="0" borderId="77" xfId="0" applyNumberFormat="1" applyFont="1" applyFill="1" applyBorder="1" applyAlignment="1">
      <alignment horizontal="center" vertical="center" shrinkToFit="1"/>
    </xf>
    <xf numFmtId="0" fontId="56" fillId="0" borderId="78" xfId="0" applyNumberFormat="1" applyFont="1" applyFill="1" applyBorder="1" applyAlignment="1">
      <alignment horizontal="center" vertical="center" shrinkToFit="1"/>
    </xf>
    <xf numFmtId="0" fontId="56" fillId="0" borderId="79" xfId="0" applyNumberFormat="1" applyFont="1" applyFill="1" applyBorder="1" applyAlignment="1">
      <alignment horizontal="center" vertical="center" shrinkToFit="1"/>
    </xf>
    <xf numFmtId="0" fontId="47" fillId="0" borderId="42" xfId="0" applyNumberFormat="1" applyFont="1" applyFill="1" applyBorder="1" applyAlignment="1">
      <alignment horizontal="center" vertical="center" shrinkToFit="1"/>
    </xf>
    <xf numFmtId="0" fontId="47" fillId="0" borderId="88" xfId="0" applyNumberFormat="1" applyFont="1" applyFill="1" applyBorder="1" applyAlignment="1" quotePrefix="1">
      <alignment horizontal="left" vertical="center" shrinkToFit="1"/>
    </xf>
    <xf numFmtId="0" fontId="47" fillId="0" borderId="86" xfId="0" applyNumberFormat="1" applyFont="1" applyFill="1" applyBorder="1" applyAlignment="1">
      <alignment horizontal="left" vertical="center" shrinkToFit="1"/>
    </xf>
    <xf numFmtId="0" fontId="47" fillId="0" borderId="87" xfId="0" applyNumberFormat="1" applyFont="1" applyFill="1" applyBorder="1" applyAlignment="1">
      <alignment horizontal="left" vertical="center" shrinkToFit="1"/>
    </xf>
    <xf numFmtId="0" fontId="47" fillId="0" borderId="27" xfId="0" applyNumberFormat="1" applyFont="1" applyFill="1" applyBorder="1" applyAlignment="1">
      <alignment horizontal="left" vertical="center" shrinkToFit="1"/>
    </xf>
    <xf numFmtId="0" fontId="47" fillId="0" borderId="25" xfId="0" applyNumberFormat="1" applyFont="1" applyFill="1" applyBorder="1" applyAlignment="1">
      <alignment horizontal="left" vertical="center" shrinkToFit="1"/>
    </xf>
    <xf numFmtId="0" fontId="47" fillId="0" borderId="90" xfId="0" applyNumberFormat="1" applyFont="1" applyFill="1" applyBorder="1" applyAlignment="1" quotePrefix="1">
      <alignment horizontal="left" vertical="center" shrinkToFit="1"/>
    </xf>
    <xf numFmtId="0" fontId="47" fillId="0" borderId="44" xfId="0" applyNumberFormat="1" applyFont="1" applyFill="1" applyBorder="1" applyAlignment="1">
      <alignment horizontal="left" vertical="center" shrinkToFit="1"/>
    </xf>
    <xf numFmtId="0" fontId="47" fillId="0" borderId="47" xfId="0" applyNumberFormat="1" applyFont="1" applyFill="1" applyBorder="1" applyAlignment="1">
      <alignment horizontal="left" vertical="center" shrinkToFit="1"/>
    </xf>
    <xf numFmtId="0" fontId="47" fillId="0" borderId="0" xfId="0" applyNumberFormat="1" applyFont="1" applyFill="1" applyBorder="1" applyAlignment="1" quotePrefix="1">
      <alignment horizontal="right" vertical="center" shrinkToFit="1"/>
    </xf>
    <xf numFmtId="0" fontId="47" fillId="0" borderId="0" xfId="0" applyNumberFormat="1" applyFont="1" applyFill="1" applyBorder="1" applyAlignment="1">
      <alignment horizontal="right" vertical="center" shrinkToFit="1"/>
    </xf>
    <xf numFmtId="0" fontId="47" fillId="0" borderId="45" xfId="0" applyNumberFormat="1" applyFont="1" applyFill="1" applyBorder="1" applyAlignment="1">
      <alignment horizontal="right" vertical="center" shrinkToFit="1"/>
    </xf>
    <xf numFmtId="0" fontId="0" fillId="0" borderId="0" xfId="0" applyNumberFormat="1" applyFont="1" applyFill="1" applyBorder="1" applyAlignment="1">
      <alignment horizontal="center" vertical="center" shrinkToFit="1"/>
    </xf>
    <xf numFmtId="0" fontId="1" fillId="0" borderId="0" xfId="0" applyNumberFormat="1" applyFont="1" applyFill="1" applyBorder="1" applyAlignment="1" quotePrefix="1">
      <alignment horizontal="left" vertical="center" shrinkToFit="1"/>
    </xf>
    <xf numFmtId="0" fontId="1" fillId="0" borderId="86" xfId="0" applyNumberFormat="1" applyFont="1" applyFill="1" applyBorder="1" applyAlignment="1">
      <alignment horizontal="center" vertical="center" shrinkToFit="1"/>
    </xf>
    <xf numFmtId="0" fontId="1" fillId="0" borderId="89" xfId="0" applyNumberFormat="1" applyFont="1" applyFill="1" applyBorder="1" applyAlignment="1">
      <alignment horizontal="center" vertical="center" shrinkToFit="1"/>
    </xf>
    <xf numFmtId="0" fontId="1" fillId="0" borderId="45" xfId="0" applyNumberFormat="1" applyFont="1" applyFill="1" applyBorder="1" applyAlignment="1">
      <alignment horizontal="center" vertical="center" shrinkToFit="1"/>
    </xf>
    <xf numFmtId="0" fontId="1" fillId="0" borderId="91" xfId="0" applyNumberFormat="1" applyFont="1" applyFill="1" applyBorder="1" applyAlignment="1" quotePrefix="1">
      <alignment horizontal="left" vertical="center" shrinkToFit="1"/>
    </xf>
    <xf numFmtId="0" fontId="1" fillId="0" borderId="44" xfId="0" applyNumberFormat="1" applyFont="1" applyFill="1" applyBorder="1" applyAlignment="1">
      <alignment horizontal="left" vertical="center" shrinkToFit="1"/>
    </xf>
    <xf numFmtId="0" fontId="1" fillId="0" borderId="27" xfId="0" applyNumberFormat="1" applyFont="1" applyFill="1" applyBorder="1" applyAlignment="1">
      <alignment horizontal="left" vertical="center" shrinkToFit="1"/>
    </xf>
    <xf numFmtId="0" fontId="1" fillId="0" borderId="44" xfId="0" applyNumberFormat="1" applyFont="1" applyFill="1" applyBorder="1" applyAlignment="1">
      <alignment horizontal="right" vertical="center" shrinkToFit="1"/>
    </xf>
    <xf numFmtId="0" fontId="1" fillId="0" borderId="25" xfId="0" applyNumberFormat="1" applyFont="1" applyFill="1" applyBorder="1" applyAlignment="1">
      <alignment horizontal="right" vertical="center" shrinkToFit="1"/>
    </xf>
    <xf numFmtId="0" fontId="1" fillId="0" borderId="23" xfId="0" applyNumberFormat="1" applyFont="1" applyFill="1" applyBorder="1" applyAlignment="1">
      <alignment horizontal="right" vertical="center" shrinkToFit="1"/>
    </xf>
    <xf numFmtId="0" fontId="1" fillId="0" borderId="24" xfId="0" applyNumberFormat="1" applyFont="1" applyFill="1" applyBorder="1" applyAlignment="1">
      <alignment horizontal="right" vertical="center" shrinkToFit="1"/>
    </xf>
    <xf numFmtId="0" fontId="1" fillId="0" borderId="27" xfId="0" applyNumberFormat="1" applyFont="1" applyFill="1" applyBorder="1" applyAlignment="1">
      <alignment horizontal="center" vertical="center" shrinkToFit="1"/>
    </xf>
    <xf numFmtId="0" fontId="1" fillId="0" borderId="88" xfId="0" applyNumberFormat="1" applyFont="1" applyFill="1" applyBorder="1" applyAlignment="1" quotePrefix="1">
      <alignment horizontal="right" vertical="center" shrinkToFit="1"/>
    </xf>
    <xf numFmtId="0" fontId="1" fillId="0" borderId="89" xfId="0" applyNumberFormat="1" applyFont="1" applyFill="1" applyBorder="1" applyAlignment="1">
      <alignment horizontal="right" vertical="center" shrinkToFit="1"/>
    </xf>
    <xf numFmtId="0" fontId="1" fillId="0" borderId="27" xfId="0" applyNumberFormat="1" applyFont="1" applyFill="1" applyBorder="1" applyAlignment="1">
      <alignment horizontal="right" vertical="center" shrinkToFit="1"/>
    </xf>
    <xf numFmtId="0" fontId="1" fillId="0" borderId="67" xfId="0" applyNumberFormat="1" applyFont="1" applyFill="1" applyBorder="1" applyAlignment="1">
      <alignment horizontal="center" vertical="center" shrinkToFit="1"/>
    </xf>
    <xf numFmtId="0" fontId="1" fillId="0" borderId="28" xfId="0" applyNumberFormat="1" applyFont="1" applyFill="1" applyBorder="1" applyAlignment="1">
      <alignment horizontal="center" vertical="center" shrinkToFit="1"/>
    </xf>
    <xf numFmtId="0" fontId="1" fillId="0" borderId="42" xfId="0" applyNumberFormat="1" applyFont="1" applyFill="1" applyBorder="1" applyAlignment="1">
      <alignment horizontal="center" vertical="center" shrinkToFit="1"/>
    </xf>
    <xf numFmtId="0" fontId="15" fillId="0" borderId="0" xfId="0" applyNumberFormat="1" applyFont="1" applyFill="1" applyBorder="1" applyAlignment="1">
      <alignment horizontal="center" shrinkToFit="1"/>
    </xf>
    <xf numFmtId="0" fontId="1" fillId="0" borderId="86" xfId="0" applyNumberFormat="1" applyFont="1" applyFill="1" applyBorder="1" applyAlignment="1" quotePrefix="1">
      <alignment horizontal="left" vertical="top" shrinkToFit="1"/>
    </xf>
    <xf numFmtId="0" fontId="1" fillId="0" borderId="86" xfId="0" applyNumberFormat="1" applyFont="1" applyFill="1" applyBorder="1" applyAlignment="1">
      <alignment horizontal="left" vertical="top" shrinkToFit="1"/>
    </xf>
    <xf numFmtId="0" fontId="1" fillId="0" borderId="0" xfId="0" applyNumberFormat="1" applyFont="1" applyFill="1" applyBorder="1" applyAlignment="1">
      <alignment horizontal="left" vertical="top" shrinkToFit="1"/>
    </xf>
    <xf numFmtId="0" fontId="56" fillId="0" borderId="0" xfId="0" applyNumberFormat="1" applyFont="1" applyFill="1" applyBorder="1" applyAlignment="1">
      <alignment horizontal="center" shrinkToFit="1"/>
    </xf>
    <xf numFmtId="0" fontId="1" fillId="0" borderId="0" xfId="0" applyNumberFormat="1" applyFont="1" applyFill="1" applyBorder="1" applyAlignment="1">
      <alignment horizontal="right" shrinkToFit="1"/>
    </xf>
    <xf numFmtId="0" fontId="1" fillId="0" borderId="0" xfId="0" applyNumberFormat="1" applyFont="1" applyFill="1" applyBorder="1" applyAlignment="1">
      <alignment horizontal="left" shrinkToFit="1"/>
    </xf>
    <xf numFmtId="181" fontId="1" fillId="0" borderId="0" xfId="0" applyNumberFormat="1" applyFont="1" applyFill="1" applyBorder="1" applyAlignment="1">
      <alignment horizontal="right" vertical="center"/>
    </xf>
    <xf numFmtId="181" fontId="1" fillId="0" borderId="22" xfId="0" applyNumberFormat="1" applyFont="1" applyFill="1" applyBorder="1" applyAlignment="1">
      <alignment horizontal="right" vertical="center"/>
    </xf>
    <xf numFmtId="0" fontId="14" fillId="0" borderId="0" xfId="0" applyNumberFormat="1" applyFont="1" applyFill="1" applyBorder="1" applyAlignment="1">
      <alignment horizontal="center" vertical="center" shrinkToFit="1"/>
    </xf>
    <xf numFmtId="0" fontId="1" fillId="0" borderId="75" xfId="0" applyNumberFormat="1" applyFont="1" applyFill="1" applyBorder="1" applyAlignment="1">
      <alignment horizontal="center" vertical="center" shrinkToFit="1"/>
    </xf>
    <xf numFmtId="0" fontId="1" fillId="0" borderId="85" xfId="0" applyNumberFormat="1" applyFont="1" applyFill="1" applyBorder="1" applyAlignment="1">
      <alignment horizontal="center" vertical="center" shrinkToFit="1"/>
    </xf>
    <xf numFmtId="2" fontId="1" fillId="0" borderId="54" xfId="0" applyNumberFormat="1" applyFont="1" applyFill="1" applyBorder="1" applyAlignment="1">
      <alignment horizontal="center" vertical="center" shrinkToFit="1"/>
    </xf>
    <xf numFmtId="2" fontId="1" fillId="0" borderId="55" xfId="0" applyNumberFormat="1" applyFont="1" applyFill="1" applyBorder="1" applyAlignment="1">
      <alignment horizontal="center" vertical="center" shrinkToFit="1"/>
    </xf>
    <xf numFmtId="182" fontId="1" fillId="0" borderId="28" xfId="0" applyNumberFormat="1" applyFont="1" applyFill="1" applyBorder="1" applyAlignment="1">
      <alignment horizontal="center" vertical="center" shrinkToFit="1"/>
    </xf>
    <xf numFmtId="182" fontId="1" fillId="0" borderId="0" xfId="0" applyNumberFormat="1" applyFont="1" applyFill="1" applyBorder="1" applyAlignment="1">
      <alignment horizontal="center" vertical="center" shrinkToFit="1"/>
    </xf>
    <xf numFmtId="183" fontId="7" fillId="0" borderId="28" xfId="0" applyNumberFormat="1" applyFont="1" applyFill="1" applyBorder="1" applyAlignment="1">
      <alignment horizontal="left" vertical="center" shrinkToFit="1"/>
    </xf>
    <xf numFmtId="183" fontId="7" fillId="0" borderId="69" xfId="0" applyNumberFormat="1" applyFont="1" applyFill="1" applyBorder="1" applyAlignment="1">
      <alignment horizontal="left" vertical="center" shrinkToFit="1"/>
    </xf>
    <xf numFmtId="183" fontId="7" fillId="0" borderId="0" xfId="0" applyNumberFormat="1" applyFont="1" applyFill="1" applyBorder="1" applyAlignment="1">
      <alignment horizontal="left" vertical="center" shrinkToFit="1"/>
    </xf>
    <xf numFmtId="183" fontId="7" fillId="0" borderId="22" xfId="0" applyNumberFormat="1" applyFont="1" applyFill="1" applyBorder="1" applyAlignment="1">
      <alignment horizontal="left" vertical="center" shrinkToFit="1"/>
    </xf>
    <xf numFmtId="0" fontId="1" fillId="0" borderId="14" xfId="0" applyNumberFormat="1" applyFont="1" applyFill="1" applyBorder="1" applyAlignment="1">
      <alignment horizontal="center" vertical="center" shrinkToFit="1"/>
    </xf>
    <xf numFmtId="0" fontId="1" fillId="0" borderId="19" xfId="0" applyNumberFormat="1" applyFont="1" applyFill="1" applyBorder="1" applyAlignment="1">
      <alignment horizontal="center" vertical="center" shrinkToFit="1"/>
    </xf>
    <xf numFmtId="0" fontId="1" fillId="0" borderId="92" xfId="0" applyNumberFormat="1" applyFont="1" applyFill="1" applyBorder="1" applyAlignment="1">
      <alignment horizontal="center" vertical="center" shrinkToFit="1"/>
    </xf>
    <xf numFmtId="184" fontId="1" fillId="0" borderId="55" xfId="0" applyNumberFormat="1" applyFont="1" applyFill="1" applyBorder="1" applyAlignment="1">
      <alignment horizontal="center" vertical="center" shrinkToFit="1"/>
    </xf>
    <xf numFmtId="184" fontId="1" fillId="0" borderId="81" xfId="0" applyNumberFormat="1" applyFont="1" applyFill="1" applyBorder="1" applyAlignment="1">
      <alignment horizontal="center" vertical="center" shrinkToFit="1"/>
    </xf>
    <xf numFmtId="2" fontId="1" fillId="0" borderId="0" xfId="0" applyNumberFormat="1" applyFont="1" applyFill="1" applyBorder="1" applyAlignment="1">
      <alignment horizontal="center" vertical="center" shrinkToFit="1"/>
    </xf>
    <xf numFmtId="0" fontId="1" fillId="0" borderId="66" xfId="0" applyNumberFormat="1" applyFont="1" applyFill="1" applyBorder="1" applyAlignment="1">
      <alignment horizontal="center" vertical="center" shrinkToFit="1"/>
    </xf>
    <xf numFmtId="0" fontId="1" fillId="0" borderId="38" xfId="0" applyNumberFormat="1" applyFont="1" applyFill="1" applyBorder="1" applyAlignment="1">
      <alignment horizontal="center" vertical="center" shrinkToFit="1"/>
    </xf>
    <xf numFmtId="0" fontId="1" fillId="0" borderId="23" xfId="0" applyNumberFormat="1" applyFont="1" applyFill="1" applyBorder="1" applyAlignment="1">
      <alignment horizontal="center" vertical="center" shrinkToFit="1"/>
    </xf>
    <xf numFmtId="0" fontId="1" fillId="0" borderId="24" xfId="0" applyNumberFormat="1" applyFont="1" applyFill="1" applyBorder="1" applyAlignment="1">
      <alignment horizontal="center" vertical="center" shrinkToFit="1"/>
    </xf>
    <xf numFmtId="181" fontId="1" fillId="0" borderId="22" xfId="0" applyNumberFormat="1" applyFont="1" applyFill="1" applyBorder="1" applyAlignment="1">
      <alignment horizontal="center" vertical="center" shrinkToFit="1"/>
    </xf>
    <xf numFmtId="0" fontId="1" fillId="0" borderId="22" xfId="0" applyNumberFormat="1" applyFont="1" applyFill="1" applyBorder="1" applyAlignment="1">
      <alignment horizontal="center" vertical="center" shrinkToFit="1"/>
    </xf>
    <xf numFmtId="0" fontId="1" fillId="0" borderId="65" xfId="0" applyNumberFormat="1" applyFont="1" applyFill="1" applyBorder="1" applyAlignment="1">
      <alignment horizontal="center" vertical="center" shrinkToFit="1"/>
    </xf>
    <xf numFmtId="2" fontId="1" fillId="0" borderId="23" xfId="0" applyNumberFormat="1" applyFont="1" applyFill="1" applyBorder="1" applyAlignment="1">
      <alignment horizontal="center" vertical="center" shrinkToFit="1"/>
    </xf>
    <xf numFmtId="181" fontId="1" fillId="0" borderId="23" xfId="0" applyNumberFormat="1" applyFont="1" applyFill="1" applyBorder="1" applyAlignment="1">
      <alignment horizontal="right" vertical="center"/>
    </xf>
    <xf numFmtId="181" fontId="1" fillId="0" borderId="39" xfId="0" applyNumberFormat="1" applyFont="1" applyFill="1" applyBorder="1" applyAlignment="1">
      <alignment horizontal="right" vertical="center"/>
    </xf>
    <xf numFmtId="0" fontId="1" fillId="0" borderId="71" xfId="0" applyNumberFormat="1" applyFont="1" applyFill="1" applyBorder="1" applyAlignment="1">
      <alignment horizontal="center" vertical="center" shrinkToFit="1"/>
    </xf>
    <xf numFmtId="0" fontId="1" fillId="0" borderId="72" xfId="0" applyNumberFormat="1" applyFont="1" applyFill="1" applyBorder="1" applyAlignment="1">
      <alignment horizontal="center" vertical="center" shrinkToFit="1"/>
    </xf>
    <xf numFmtId="0" fontId="1" fillId="0" borderId="73" xfId="0" applyNumberFormat="1" applyFont="1" applyFill="1" applyBorder="1" applyAlignment="1">
      <alignment horizontal="center" vertical="center" shrinkToFit="1"/>
    </xf>
    <xf numFmtId="0" fontId="1" fillId="0" borderId="74" xfId="0" applyNumberFormat="1" applyFont="1" applyFill="1" applyBorder="1" applyAlignment="1">
      <alignment horizontal="center" vertical="center" shrinkToFit="1"/>
    </xf>
    <xf numFmtId="0" fontId="1" fillId="0" borderId="76" xfId="0" applyNumberFormat="1" applyFont="1" applyFill="1" applyBorder="1" applyAlignment="1">
      <alignment horizontal="center" vertical="center" shrinkToFit="1"/>
    </xf>
    <xf numFmtId="0" fontId="1" fillId="0" borderId="77" xfId="0" applyNumberFormat="1" applyFont="1" applyFill="1" applyBorder="1" applyAlignment="1">
      <alignment horizontal="center" vertical="center" shrinkToFit="1"/>
    </xf>
    <xf numFmtId="0" fontId="1" fillId="0" borderId="78" xfId="0" applyNumberFormat="1" applyFont="1" applyFill="1" applyBorder="1" applyAlignment="1">
      <alignment horizontal="center" vertical="center" shrinkToFit="1"/>
    </xf>
    <xf numFmtId="0" fontId="1" fillId="0" borderId="79" xfId="0" applyNumberFormat="1" applyFont="1" applyFill="1" applyBorder="1" applyAlignment="1">
      <alignment horizontal="center" vertical="center" shrinkToFit="1"/>
    </xf>
    <xf numFmtId="0" fontId="47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8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3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7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51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66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5" xfId="0" applyNumberFormat="1" applyFont="1" applyFill="1" applyBorder="1" applyAlignment="1" applyProtection="1">
      <alignment horizontal="center" vertical="center" shrinkToFit="1"/>
      <protection locked="0"/>
    </xf>
    <xf numFmtId="0" fontId="56" fillId="0" borderId="14" xfId="0" applyNumberFormat="1" applyFont="1" applyFill="1" applyBorder="1" applyAlignment="1">
      <alignment horizontal="center" vertical="center" shrinkToFit="1"/>
    </xf>
    <xf numFmtId="0" fontId="46" fillId="0" borderId="14" xfId="0" applyNumberFormat="1" applyFont="1" applyFill="1" applyBorder="1" applyAlignment="1">
      <alignment horizontal="center" vertical="center" shrinkToFit="1"/>
    </xf>
    <xf numFmtId="0" fontId="1" fillId="0" borderId="55" xfId="0" applyNumberFormat="1" applyFont="1" applyFill="1" applyBorder="1" applyAlignment="1">
      <alignment horizontal="center" vertical="center" shrinkToFit="1"/>
    </xf>
    <xf numFmtId="0" fontId="1" fillId="0" borderId="18" xfId="0" applyNumberFormat="1" applyFont="1" applyFill="1" applyBorder="1" applyAlignment="1">
      <alignment horizontal="center" vertical="center" shrinkToFit="1"/>
    </xf>
    <xf numFmtId="0" fontId="1" fillId="0" borderId="20" xfId="0" applyNumberFormat="1" applyFont="1" applyFill="1" applyBorder="1" applyAlignment="1">
      <alignment horizontal="center" vertical="center" shrinkToFit="1"/>
    </xf>
    <xf numFmtId="0" fontId="1" fillId="0" borderId="50" xfId="0" applyNumberFormat="1" applyFont="1" applyFill="1" applyBorder="1" applyAlignment="1">
      <alignment horizontal="center" vertical="center" shrinkToFit="1"/>
    </xf>
    <xf numFmtId="0" fontId="1" fillId="0" borderId="51" xfId="0" applyNumberFormat="1" applyFont="1" applyFill="1" applyBorder="1" applyAlignment="1">
      <alignment horizontal="center" vertical="center" shrinkToFit="1"/>
    </xf>
    <xf numFmtId="0" fontId="1" fillId="0" borderId="81" xfId="0" applyNumberFormat="1" applyFont="1" applyFill="1" applyBorder="1" applyAlignment="1">
      <alignment horizontal="center" vertical="center" shrinkToFit="1"/>
    </xf>
    <xf numFmtId="0" fontId="1" fillId="0" borderId="39" xfId="0" applyNumberFormat="1" applyFont="1" applyFill="1" applyBorder="1" applyAlignment="1">
      <alignment horizontal="center" vertical="center" shrinkToFit="1"/>
    </xf>
    <xf numFmtId="0" fontId="1" fillId="0" borderId="68" xfId="0" applyNumberFormat="1" applyFont="1" applyFill="1" applyBorder="1" applyAlignment="1">
      <alignment horizontal="center" vertical="center" shrinkToFit="1"/>
    </xf>
    <xf numFmtId="0" fontId="1" fillId="0" borderId="57" xfId="0" applyNumberFormat="1" applyFont="1" applyFill="1" applyBorder="1" applyAlignment="1">
      <alignment horizontal="center" vertical="center" shrinkToFit="1"/>
    </xf>
    <xf numFmtId="0" fontId="1" fillId="0" borderId="56" xfId="0" applyNumberFormat="1" applyFont="1" applyFill="1" applyBorder="1" applyAlignment="1">
      <alignment horizontal="center" vertical="center" shrinkToFit="1"/>
    </xf>
    <xf numFmtId="0" fontId="1" fillId="0" borderId="6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27" xfId="0" applyNumberFormat="1" applyFont="1" applyFill="1" applyBorder="1" applyAlignment="1" applyProtection="1">
      <alignment horizontal="center" vertical="center" shrinkToFit="1"/>
      <protection locked="0"/>
    </xf>
    <xf numFmtId="0" fontId="1" fillId="0" borderId="38" xfId="0" applyNumberFormat="1" applyFont="1" applyFill="1" applyBorder="1" applyAlignment="1" applyProtection="1">
      <alignment horizontal="center" vertical="center" shrinkToFit="1"/>
      <protection locked="0"/>
    </xf>
    <xf numFmtId="0" fontId="15" fillId="0" borderId="0" xfId="0" applyNumberFormat="1" applyFont="1" applyFill="1" applyBorder="1" applyAlignment="1">
      <alignment horizontal="center" vertical="center" shrinkToFit="1"/>
    </xf>
    <xf numFmtId="0" fontId="16" fillId="0" borderId="0" xfId="0" applyNumberFormat="1" applyFont="1" applyFill="1" applyBorder="1" applyAlignment="1">
      <alignment horizontal="center" vertical="center" shrinkToFit="1"/>
    </xf>
    <xf numFmtId="0" fontId="16" fillId="0" borderId="19" xfId="0" applyNumberFormat="1" applyFont="1" applyFill="1" applyBorder="1" applyAlignment="1">
      <alignment horizontal="center" vertical="center" shrinkToFit="1"/>
    </xf>
    <xf numFmtId="0" fontId="13" fillId="0" borderId="0" xfId="0" applyNumberFormat="1" applyFont="1" applyFill="1" applyBorder="1" applyAlignment="1">
      <alignment horizontal="left" vertical="center" shrinkToFit="1"/>
    </xf>
    <xf numFmtId="0" fontId="3" fillId="0" borderId="0" xfId="93" applyFont="1" applyAlignment="1">
      <alignment horizontal="left" vertical="center" indent="5"/>
      <protection/>
    </xf>
    <xf numFmtId="0" fontId="3" fillId="0" borderId="0" xfId="93" applyFont="1" applyAlignment="1">
      <alignment horizontal="left" vertical="center" indent="9"/>
      <protection/>
    </xf>
    <xf numFmtId="0" fontId="3" fillId="0" borderId="0" xfId="93" applyFont="1" applyAlignment="1">
      <alignment horizontal="center" vertical="center"/>
      <protection/>
    </xf>
    <xf numFmtId="0" fontId="3" fillId="0" borderId="0" xfId="93" applyFont="1" applyAlignment="1">
      <alignment horizontal="left" vertical="center" indent="15"/>
      <protection/>
    </xf>
    <xf numFmtId="0" fontId="3" fillId="0" borderId="0" xfId="93" applyFont="1" applyAlignment="1">
      <alignment horizontal="left" vertical="center"/>
      <protection/>
    </xf>
    <xf numFmtId="0" fontId="3" fillId="0" borderId="0" xfId="93" applyFont="1" applyAlignment="1">
      <alignment horizontal="left" vertical="center" indent="4"/>
      <protection/>
    </xf>
    <xf numFmtId="0" fontId="3" fillId="0" borderId="0" xfId="93" applyFont="1" applyAlignment="1">
      <alignment horizontal="left" vertical="center" indent="2"/>
      <protection/>
    </xf>
    <xf numFmtId="10" fontId="3" fillId="0" borderId="0" xfId="89" applyNumberFormat="1" applyFont="1" applyFill="1" applyBorder="1" applyAlignment="1">
      <alignment horizontal="center" vertical="center"/>
    </xf>
    <xf numFmtId="0" fontId="3" fillId="0" borderId="0" xfId="89" applyNumberFormat="1" applyFont="1" applyFill="1" applyAlignment="1">
      <alignment horizontal="center" vertical="center"/>
    </xf>
    <xf numFmtId="179" fontId="3" fillId="0" borderId="0" xfId="89" applyNumberFormat="1" applyFont="1" applyFill="1" applyBorder="1" applyAlignment="1">
      <alignment horizontal="center" vertical="center"/>
    </xf>
    <xf numFmtId="179" fontId="5" fillId="0" borderId="0" xfId="76" applyNumberFormat="1" applyFont="1" applyFill="1" applyBorder="1" applyAlignment="1">
      <alignment horizontal="center"/>
    </xf>
    <xf numFmtId="49" fontId="3" fillId="0" borderId="0" xfId="89" applyNumberFormat="1" applyFont="1" applyFill="1" applyBorder="1" applyAlignment="1">
      <alignment horizontal="center" vertical="center"/>
    </xf>
    <xf numFmtId="0" fontId="3" fillId="0" borderId="0" xfId="89" applyNumberFormat="1" applyFont="1" applyFill="1" applyBorder="1" applyAlignment="1">
      <alignment horizontal="center" vertical="center"/>
    </xf>
    <xf numFmtId="0" fontId="5" fillId="0" borderId="0" xfId="76" applyNumberFormat="1" applyFont="1" applyFill="1" applyBorder="1" applyAlignment="1">
      <alignment horizontal="center"/>
    </xf>
    <xf numFmtId="0" fontId="47" fillId="0" borderId="0" xfId="89" applyNumberFormat="1" applyFont="1" applyFill="1" applyBorder="1" applyAlignment="1">
      <alignment horizontal="center" vertical="center"/>
    </xf>
    <xf numFmtId="10" fontId="47" fillId="0" borderId="0" xfId="0" applyNumberFormat="1" applyFont="1" applyAlignment="1">
      <alignment horizontal="center" vertical="center"/>
    </xf>
    <xf numFmtId="0" fontId="6" fillId="0" borderId="0" xfId="89" applyNumberFormat="1" applyFont="1" applyFill="1" applyBorder="1" applyAlignment="1">
      <alignment horizontal="left" vertical="center"/>
    </xf>
    <xf numFmtId="0" fontId="5" fillId="0" borderId="0" xfId="89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1" fillId="0" borderId="0" xfId="89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89" applyNumberFormat="1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96" applyFont="1" applyBorder="1" applyAlignment="1">
      <alignment horizontal="center" vertical="center"/>
      <protection/>
    </xf>
    <xf numFmtId="0" fontId="1" fillId="0" borderId="0" xfId="77" applyNumberFormat="1" applyFont="1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3" fillId="0" borderId="0" xfId="74" applyFont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0" fontId="1" fillId="0" borderId="0" xfId="89" applyNumberFormat="1" applyFont="1" applyFill="1" applyBorder="1" applyAlignment="1">
      <alignment horizontal="left" vertical="center"/>
    </xf>
    <xf numFmtId="0" fontId="1" fillId="0" borderId="0" xfId="76" applyNumberFormat="1" applyFont="1" applyFill="1" applyBorder="1" applyAlignment="1">
      <alignment horizontal="left" vertical="center"/>
    </xf>
    <xf numFmtId="10" fontId="5" fillId="0" borderId="0" xfId="76" applyNumberFormat="1" applyFont="1" applyFill="1" applyBorder="1" applyAlignment="1">
      <alignment horizontal="center"/>
    </xf>
    <xf numFmtId="0" fontId="1" fillId="0" borderId="0" xfId="0" applyFont="1" applyAlignment="1">
      <alignment vertical="center"/>
    </xf>
    <xf numFmtId="0" fontId="1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Fill="1" applyBorder="1" applyAlignment="1">
      <alignment horizontal="left" vertical="center"/>
    </xf>
    <xf numFmtId="0" fontId="0" fillId="26" borderId="0" xfId="0" applyNumberFormat="1" applyFont="1" applyFill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 vertical="center"/>
    </xf>
    <xf numFmtId="0" fontId="0" fillId="28" borderId="12" xfId="0" applyNumberFormat="1" applyFont="1" applyFill="1" applyBorder="1" applyAlignment="1">
      <alignment horizontal="center" vertical="center"/>
    </xf>
    <xf numFmtId="0" fontId="0" fillId="28" borderId="18" xfId="0" applyNumberFormat="1" applyFont="1" applyFill="1" applyBorder="1" applyAlignment="1">
      <alignment horizontal="center" vertical="center"/>
    </xf>
    <xf numFmtId="0" fontId="0" fillId="28" borderId="20" xfId="0" applyNumberFormat="1" applyFont="1" applyFill="1" applyBorder="1" applyAlignment="1">
      <alignment horizontal="center" vertical="center"/>
    </xf>
    <xf numFmtId="0" fontId="0" fillId="28" borderId="14" xfId="0" applyNumberFormat="1" applyFont="1" applyFill="1" applyBorder="1" applyAlignment="1">
      <alignment horizontal="center" vertical="center"/>
    </xf>
    <xf numFmtId="0" fontId="0" fillId="28" borderId="0" xfId="0" applyNumberFormat="1" applyFont="1" applyFill="1" applyBorder="1" applyAlignment="1">
      <alignment horizontal="center" vertical="center"/>
    </xf>
    <xf numFmtId="0" fontId="0" fillId="28" borderId="22" xfId="0" applyNumberFormat="1" applyFont="1" applyFill="1" applyBorder="1" applyAlignment="1">
      <alignment horizontal="center" vertical="center"/>
    </xf>
    <xf numFmtId="0" fontId="0" fillId="28" borderId="13" xfId="0" applyNumberFormat="1" applyFont="1" applyFill="1" applyBorder="1" applyAlignment="1">
      <alignment horizontal="center" vertical="center"/>
    </xf>
    <xf numFmtId="0" fontId="0" fillId="28" borderId="19" xfId="0" applyNumberFormat="1" applyFont="1" applyFill="1" applyBorder="1" applyAlignment="1">
      <alignment horizontal="center" vertical="center"/>
    </xf>
    <xf numFmtId="0" fontId="0" fillId="28" borderId="21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1" fillId="0" borderId="14" xfId="0" applyNumberFormat="1" applyFont="1" applyFill="1" applyBorder="1" applyAlignment="1">
      <alignment horizontal="center" vertical="center"/>
    </xf>
    <xf numFmtId="0" fontId="0" fillId="0" borderId="12" xfId="0" applyNumberFormat="1" applyFont="1" applyFill="1" applyBorder="1" applyAlignment="1">
      <alignment horizontal="center" vertical="center"/>
    </xf>
    <xf numFmtId="0" fontId="0" fillId="0" borderId="18" xfId="0" applyNumberFormat="1" applyFont="1" applyFill="1" applyBorder="1" applyAlignment="1">
      <alignment horizontal="center" vertical="center"/>
    </xf>
    <xf numFmtId="0" fontId="0" fillId="0" borderId="20" xfId="0" applyNumberFormat="1" applyFont="1" applyFill="1" applyBorder="1" applyAlignment="1">
      <alignment horizontal="center" vertical="center"/>
    </xf>
    <xf numFmtId="0" fontId="0" fillId="0" borderId="14" xfId="0" applyNumberFormat="1" applyFont="1" applyFill="1" applyBorder="1" applyAlignment="1">
      <alignment horizontal="center" vertical="center"/>
    </xf>
    <xf numFmtId="0" fontId="0" fillId="0" borderId="22" xfId="0" applyNumberFormat="1" applyFont="1" applyFill="1" applyBorder="1" applyAlignment="1">
      <alignment horizontal="center" vertical="center"/>
    </xf>
    <xf numFmtId="0" fontId="0" fillId="0" borderId="13" xfId="0" applyNumberFormat="1" applyFont="1" applyFill="1" applyBorder="1" applyAlignment="1">
      <alignment horizontal="center" vertical="center"/>
    </xf>
    <xf numFmtId="0" fontId="0" fillId="0" borderId="19" xfId="0" applyNumberFormat="1" applyFont="1" applyFill="1" applyBorder="1" applyAlignment="1">
      <alignment horizontal="center" vertical="center"/>
    </xf>
    <xf numFmtId="0" fontId="0" fillId="0" borderId="21" xfId="0" applyNumberFormat="1" applyFont="1" applyFill="1" applyBorder="1" applyAlignment="1">
      <alignment horizontal="center" vertical="center"/>
    </xf>
  </cellXfs>
  <cellStyles count="8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Excel Built-in Normal" xfId="33"/>
    <cellStyle name="Excel Built-in Normal 2" xfId="34"/>
    <cellStyle name="アクセント 1" xfId="35"/>
    <cellStyle name="アクセント 2" xfId="36"/>
    <cellStyle name="アクセント 3" xfId="37"/>
    <cellStyle name="アクセント 4" xfId="38"/>
    <cellStyle name="アクセント 5" xfId="39"/>
    <cellStyle name="アクセント 6" xfId="40"/>
    <cellStyle name="タイトル" xfId="41"/>
    <cellStyle name="チェック セル" xfId="42"/>
    <cellStyle name="チェックセル" xfId="43"/>
    <cellStyle name="どちらでもない" xfId="44"/>
    <cellStyle name="Percent" xfId="45"/>
    <cellStyle name="Hyperlink" xfId="46"/>
    <cellStyle name="メモ" xfId="47"/>
    <cellStyle name="リンク セル" xfId="48"/>
    <cellStyle name="リンクセル" xfId="49"/>
    <cellStyle name="悪い" xfId="50"/>
    <cellStyle name="計算" xfId="51"/>
    <cellStyle name="警告文" xfId="52"/>
    <cellStyle name="Comma [0]" xfId="53"/>
    <cellStyle name="Comma" xfId="54"/>
    <cellStyle name="見出し 1" xfId="55"/>
    <cellStyle name="見出し 2" xfId="56"/>
    <cellStyle name="見出し 3" xfId="57"/>
    <cellStyle name="見出し 4" xfId="58"/>
    <cellStyle name="集計" xfId="59"/>
    <cellStyle name="出力" xfId="60"/>
    <cellStyle name="説明文" xfId="61"/>
    <cellStyle name="Currency [0]" xfId="62"/>
    <cellStyle name="Currency" xfId="63"/>
    <cellStyle name="通貨 2" xfId="64"/>
    <cellStyle name="入力" xfId="65"/>
    <cellStyle name="標準 10" xfId="66"/>
    <cellStyle name="標準 10 2" xfId="67"/>
    <cellStyle name="標準 11" xfId="68"/>
    <cellStyle name="標準 2" xfId="69"/>
    <cellStyle name="標準 2 2" xfId="70"/>
    <cellStyle name="標準 2 2 2" xfId="71"/>
    <cellStyle name="標準 2_登録ナンバー" xfId="72"/>
    <cellStyle name="標準 3" xfId="73"/>
    <cellStyle name="標準 3 2" xfId="74"/>
    <cellStyle name="標準 3_登録ナンバー" xfId="75"/>
    <cellStyle name="標準 3_登録ナンバー 2" xfId="76"/>
    <cellStyle name="標準 3_登録ナンバー_登録ナンバー15.02.16" xfId="77"/>
    <cellStyle name="標準 3_登録ナンバー15.02.16" xfId="78"/>
    <cellStyle name="標準 4" xfId="79"/>
    <cellStyle name="標準 4 2" xfId="80"/>
    <cellStyle name="標準 5" xfId="81"/>
    <cellStyle name="標準 6" xfId="82"/>
    <cellStyle name="標準 6 2" xfId="83"/>
    <cellStyle name="標準 7" xfId="84"/>
    <cellStyle name="標準 8" xfId="85"/>
    <cellStyle name="標準 9" xfId="86"/>
    <cellStyle name="標準 9 2" xfId="87"/>
    <cellStyle name="標準_Book2 2" xfId="88"/>
    <cellStyle name="標準_Book2_登録ナンバー" xfId="89"/>
    <cellStyle name="標準_Book2_登録ナンバー_登録ナンバー15.02.16" xfId="90"/>
    <cellStyle name="標準_Sheet1" xfId="91"/>
    <cellStyle name="標準_Sheet1_登録ナンバー" xfId="92"/>
    <cellStyle name="標準_オーダーオブプレイ原紙" xfId="93"/>
    <cellStyle name="標準_登録ナンバー" xfId="94"/>
    <cellStyle name="標準_登録ナンバー　2013.06.07" xfId="95"/>
    <cellStyle name="標準_登録ナンバー15.02.16" xfId="96"/>
    <cellStyle name="Followed Hyperlink" xfId="97"/>
    <cellStyle name="良い" xfId="98"/>
  </cellStyles>
  <dxfs count="31">
    <dxf>
      <font>
        <color rgb="FF9C0006"/>
      </font>
    </dxf>
    <dxf>
      <font>
        <color rgb="FFFF0000"/>
      </font>
    </dxf>
    <dxf>
      <font>
        <color rgb="FFFF0000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 val="0"/>
        <color indexed="10"/>
      </font>
    </dxf>
    <dxf>
      <font>
        <b val="0"/>
        <color indexed="17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indexed="10"/>
      </font>
    </dxf>
    <dxf>
      <font>
        <b/>
        <i val="0"/>
        <color indexed="21"/>
      </font>
    </dxf>
    <dxf>
      <font>
        <b/>
        <i val="0"/>
        <color rgb="FF008080"/>
      </font>
      <border/>
    </dxf>
    <dxf>
      <font>
        <b/>
        <i val="0"/>
        <color rgb="FFFF0000"/>
      </font>
      <border/>
    </dxf>
    <dxf>
      <font>
        <b val="0"/>
        <color rgb="FF008000"/>
      </font>
      <border/>
    </dxf>
    <dxf>
      <font>
        <b val="0"/>
        <color rgb="FFFF0000"/>
      </font>
      <border/>
    </dxf>
    <dxf>
      <font>
        <color rgb="FFFF0000"/>
      </font>
      <border/>
    </dxf>
    <dxf>
      <font>
        <color rgb="FF9C0006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externalLink" Target="externalLinks/externalLink1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jpeg" /><Relationship Id="rId6" Type="http://schemas.openxmlformats.org/officeDocument/2006/relationships/image" Target="../media/image6.jpe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3</xdr:col>
      <xdr:colOff>581025</xdr:colOff>
      <xdr:row>16</xdr:row>
      <xdr:rowOff>57150</xdr:rowOff>
    </xdr:to>
    <xdr:pic>
      <xdr:nvPicPr>
        <xdr:cNvPr id="1" name="図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38425" cy="2800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561975</xdr:colOff>
      <xdr:row>0</xdr:row>
      <xdr:rowOff>0</xdr:rowOff>
    </xdr:from>
    <xdr:to>
      <xdr:col>7</xdr:col>
      <xdr:colOff>257175</xdr:colOff>
      <xdr:row>16</xdr:row>
      <xdr:rowOff>133350</xdr:rowOff>
    </xdr:to>
    <xdr:pic>
      <xdr:nvPicPr>
        <xdr:cNvPr id="2" name="図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19375" y="0"/>
          <a:ext cx="2438400" cy="2876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257175</xdr:colOff>
      <xdr:row>0</xdr:row>
      <xdr:rowOff>38100</xdr:rowOff>
    </xdr:from>
    <xdr:to>
      <xdr:col>11</xdr:col>
      <xdr:colOff>428625</xdr:colOff>
      <xdr:row>16</xdr:row>
      <xdr:rowOff>123825</xdr:rowOff>
    </xdr:to>
    <xdr:pic>
      <xdr:nvPicPr>
        <xdr:cNvPr id="3" name="図 3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057775" y="38100"/>
          <a:ext cx="2914650" cy="2828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22</xdr:row>
      <xdr:rowOff>9525</xdr:rowOff>
    </xdr:from>
    <xdr:to>
      <xdr:col>4</xdr:col>
      <xdr:colOff>123825</xdr:colOff>
      <xdr:row>37</xdr:row>
      <xdr:rowOff>9525</xdr:rowOff>
    </xdr:to>
    <xdr:pic>
      <xdr:nvPicPr>
        <xdr:cNvPr id="4" name="図 4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3781425"/>
          <a:ext cx="2838450" cy="2571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161925</xdr:colOff>
      <xdr:row>21</xdr:row>
      <xdr:rowOff>47625</xdr:rowOff>
    </xdr:from>
    <xdr:to>
      <xdr:col>8</xdr:col>
      <xdr:colOff>219075</xdr:colOff>
      <xdr:row>37</xdr:row>
      <xdr:rowOff>28575</xdr:rowOff>
    </xdr:to>
    <xdr:pic>
      <xdr:nvPicPr>
        <xdr:cNvPr id="5" name="図 5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905125" y="3648075"/>
          <a:ext cx="2800350" cy="2724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49</xdr:row>
      <xdr:rowOff>0</xdr:rowOff>
    </xdr:from>
    <xdr:to>
      <xdr:col>5</xdr:col>
      <xdr:colOff>552450</xdr:colOff>
      <xdr:row>66</xdr:row>
      <xdr:rowOff>76200</xdr:rowOff>
    </xdr:to>
    <xdr:pic>
      <xdr:nvPicPr>
        <xdr:cNvPr id="6" name="図 6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0" y="8401050"/>
          <a:ext cx="3981450" cy="2990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333375</xdr:colOff>
      <xdr:row>49</xdr:row>
      <xdr:rowOff>76200</xdr:rowOff>
    </xdr:from>
    <xdr:to>
      <xdr:col>12</xdr:col>
      <xdr:colOff>76200</xdr:colOff>
      <xdr:row>66</xdr:row>
      <xdr:rowOff>57150</xdr:rowOff>
    </xdr:to>
    <xdr:pic>
      <xdr:nvPicPr>
        <xdr:cNvPr id="7" name="図 7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4448175" y="8477250"/>
          <a:ext cx="3857625" cy="2895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72</xdr:row>
      <xdr:rowOff>104775</xdr:rowOff>
    </xdr:from>
    <xdr:to>
      <xdr:col>5</xdr:col>
      <xdr:colOff>171450</xdr:colOff>
      <xdr:row>87</xdr:row>
      <xdr:rowOff>142875</xdr:rowOff>
    </xdr:to>
    <xdr:pic>
      <xdr:nvPicPr>
        <xdr:cNvPr id="8" name="図 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33350" y="12449175"/>
          <a:ext cx="3467100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142875</xdr:colOff>
      <xdr:row>72</xdr:row>
      <xdr:rowOff>95250</xdr:rowOff>
    </xdr:from>
    <xdr:to>
      <xdr:col>10</xdr:col>
      <xdr:colOff>190500</xdr:colOff>
      <xdr:row>87</xdr:row>
      <xdr:rowOff>133350</xdr:rowOff>
    </xdr:to>
    <xdr:pic>
      <xdr:nvPicPr>
        <xdr:cNvPr id="9" name="図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3571875" y="12439650"/>
          <a:ext cx="347662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361950</xdr:colOff>
      <xdr:row>512</xdr:row>
      <xdr:rowOff>114300</xdr:rowOff>
    </xdr:from>
    <xdr:to>
      <xdr:col>2</xdr:col>
      <xdr:colOff>361950</xdr:colOff>
      <xdr:row>512</xdr:row>
      <xdr:rowOff>114300</xdr:rowOff>
    </xdr:to>
    <xdr:sp>
      <xdr:nvSpPr>
        <xdr:cNvPr id="1" name="Line 8"/>
        <xdr:cNvSpPr>
          <a:spLocks/>
        </xdr:cNvSpPr>
      </xdr:nvSpPr>
      <xdr:spPr>
        <a:xfrm flipH="1">
          <a:off x="1333500" y="87887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407</xdr:row>
      <xdr:rowOff>114300</xdr:rowOff>
    </xdr:from>
    <xdr:to>
      <xdr:col>2</xdr:col>
      <xdr:colOff>361950</xdr:colOff>
      <xdr:row>407</xdr:row>
      <xdr:rowOff>114300</xdr:rowOff>
    </xdr:to>
    <xdr:sp>
      <xdr:nvSpPr>
        <xdr:cNvPr id="2" name="Line 8"/>
        <xdr:cNvSpPr>
          <a:spLocks/>
        </xdr:cNvSpPr>
      </xdr:nvSpPr>
      <xdr:spPr>
        <a:xfrm flipH="1">
          <a:off x="1333500" y="698849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522</xdr:row>
      <xdr:rowOff>114300</xdr:rowOff>
    </xdr:from>
    <xdr:to>
      <xdr:col>2</xdr:col>
      <xdr:colOff>361950</xdr:colOff>
      <xdr:row>522</xdr:row>
      <xdr:rowOff>114300</xdr:rowOff>
    </xdr:to>
    <xdr:sp>
      <xdr:nvSpPr>
        <xdr:cNvPr id="3" name="Line 8"/>
        <xdr:cNvSpPr>
          <a:spLocks/>
        </xdr:cNvSpPr>
      </xdr:nvSpPr>
      <xdr:spPr>
        <a:xfrm flipH="1">
          <a:off x="1333500" y="89601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413</xdr:row>
      <xdr:rowOff>114300</xdr:rowOff>
    </xdr:from>
    <xdr:to>
      <xdr:col>2</xdr:col>
      <xdr:colOff>361950</xdr:colOff>
      <xdr:row>413</xdr:row>
      <xdr:rowOff>114300</xdr:rowOff>
    </xdr:to>
    <xdr:sp>
      <xdr:nvSpPr>
        <xdr:cNvPr id="4" name="Line 8"/>
        <xdr:cNvSpPr>
          <a:spLocks/>
        </xdr:cNvSpPr>
      </xdr:nvSpPr>
      <xdr:spPr>
        <a:xfrm flipH="1">
          <a:off x="133350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597</xdr:row>
      <xdr:rowOff>114300</xdr:rowOff>
    </xdr:from>
    <xdr:to>
      <xdr:col>2</xdr:col>
      <xdr:colOff>361950</xdr:colOff>
      <xdr:row>597</xdr:row>
      <xdr:rowOff>114300</xdr:rowOff>
    </xdr:to>
    <xdr:sp>
      <xdr:nvSpPr>
        <xdr:cNvPr id="5" name="Line 8"/>
        <xdr:cNvSpPr>
          <a:spLocks/>
        </xdr:cNvSpPr>
      </xdr:nvSpPr>
      <xdr:spPr>
        <a:xfrm flipH="1">
          <a:off x="1333500" y="10287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462</xdr:row>
      <xdr:rowOff>114300</xdr:rowOff>
    </xdr:from>
    <xdr:to>
      <xdr:col>2</xdr:col>
      <xdr:colOff>361950</xdr:colOff>
      <xdr:row>462</xdr:row>
      <xdr:rowOff>114300</xdr:rowOff>
    </xdr:to>
    <xdr:sp>
      <xdr:nvSpPr>
        <xdr:cNvPr id="6" name="Line 8"/>
        <xdr:cNvSpPr>
          <a:spLocks/>
        </xdr:cNvSpPr>
      </xdr:nvSpPr>
      <xdr:spPr>
        <a:xfrm flipH="1">
          <a:off x="1333500" y="79314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559</xdr:row>
      <xdr:rowOff>0</xdr:rowOff>
    </xdr:from>
    <xdr:to>
      <xdr:col>2</xdr:col>
      <xdr:colOff>361950</xdr:colOff>
      <xdr:row>559</xdr:row>
      <xdr:rowOff>0</xdr:rowOff>
    </xdr:to>
    <xdr:sp>
      <xdr:nvSpPr>
        <xdr:cNvPr id="7" name="Line 8"/>
        <xdr:cNvSpPr>
          <a:spLocks/>
        </xdr:cNvSpPr>
      </xdr:nvSpPr>
      <xdr:spPr>
        <a:xfrm flipH="1">
          <a:off x="1333500" y="95935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413</xdr:row>
      <xdr:rowOff>114300</xdr:rowOff>
    </xdr:from>
    <xdr:to>
      <xdr:col>2</xdr:col>
      <xdr:colOff>361950</xdr:colOff>
      <xdr:row>413</xdr:row>
      <xdr:rowOff>114300</xdr:rowOff>
    </xdr:to>
    <xdr:sp>
      <xdr:nvSpPr>
        <xdr:cNvPr id="8" name="Line 8"/>
        <xdr:cNvSpPr>
          <a:spLocks/>
        </xdr:cNvSpPr>
      </xdr:nvSpPr>
      <xdr:spPr>
        <a:xfrm flipH="1">
          <a:off x="133350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9" name="Line 7"/>
        <xdr:cNvSpPr>
          <a:spLocks/>
        </xdr:cNvSpPr>
      </xdr:nvSpPr>
      <xdr:spPr>
        <a:xfrm flipH="1" flipV="1">
          <a:off x="971550" y="756951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10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11" name="Line 7"/>
        <xdr:cNvSpPr>
          <a:spLocks/>
        </xdr:cNvSpPr>
      </xdr:nvSpPr>
      <xdr:spPr>
        <a:xfrm flipH="1" flipV="1">
          <a:off x="1333500" y="335184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12" name="Line 8"/>
        <xdr:cNvSpPr>
          <a:spLocks/>
        </xdr:cNvSpPr>
      </xdr:nvSpPr>
      <xdr:spPr>
        <a:xfrm flipH="1">
          <a:off x="1333500" y="33708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453</xdr:row>
      <xdr:rowOff>114300</xdr:rowOff>
    </xdr:from>
    <xdr:to>
      <xdr:col>2</xdr:col>
      <xdr:colOff>361950</xdr:colOff>
      <xdr:row>453</xdr:row>
      <xdr:rowOff>114300</xdr:rowOff>
    </xdr:to>
    <xdr:sp>
      <xdr:nvSpPr>
        <xdr:cNvPr id="13" name="Line 8"/>
        <xdr:cNvSpPr>
          <a:spLocks/>
        </xdr:cNvSpPr>
      </xdr:nvSpPr>
      <xdr:spPr>
        <a:xfrm flipH="1">
          <a:off x="1333500" y="777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14" name="Line 7"/>
        <xdr:cNvSpPr>
          <a:spLocks/>
        </xdr:cNvSpPr>
      </xdr:nvSpPr>
      <xdr:spPr>
        <a:xfrm flipH="1" flipV="1">
          <a:off x="971550" y="825531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15" name="Line 8"/>
        <xdr:cNvSpPr>
          <a:spLocks/>
        </xdr:cNvSpPr>
      </xdr:nvSpPr>
      <xdr:spPr>
        <a:xfrm flipH="1">
          <a:off x="971550" y="827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16" name="Line 7"/>
        <xdr:cNvSpPr>
          <a:spLocks/>
        </xdr:cNvSpPr>
      </xdr:nvSpPr>
      <xdr:spPr>
        <a:xfrm flipH="1" flipV="1">
          <a:off x="1333500" y="369474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17" name="Line 8"/>
        <xdr:cNvSpPr>
          <a:spLocks/>
        </xdr:cNvSpPr>
      </xdr:nvSpPr>
      <xdr:spPr>
        <a:xfrm flipH="1">
          <a:off x="133350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453</xdr:row>
      <xdr:rowOff>114300</xdr:rowOff>
    </xdr:from>
    <xdr:to>
      <xdr:col>2</xdr:col>
      <xdr:colOff>361950</xdr:colOff>
      <xdr:row>453</xdr:row>
      <xdr:rowOff>114300</xdr:rowOff>
    </xdr:to>
    <xdr:sp>
      <xdr:nvSpPr>
        <xdr:cNvPr id="18" name="Line 8"/>
        <xdr:cNvSpPr>
          <a:spLocks/>
        </xdr:cNvSpPr>
      </xdr:nvSpPr>
      <xdr:spPr>
        <a:xfrm flipH="1">
          <a:off x="1333500" y="777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19" name="Line 7"/>
        <xdr:cNvSpPr>
          <a:spLocks/>
        </xdr:cNvSpPr>
      </xdr:nvSpPr>
      <xdr:spPr>
        <a:xfrm flipH="1" flipV="1">
          <a:off x="971550" y="825531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20" name="Line 8"/>
        <xdr:cNvSpPr>
          <a:spLocks/>
        </xdr:cNvSpPr>
      </xdr:nvSpPr>
      <xdr:spPr>
        <a:xfrm flipH="1">
          <a:off x="971550" y="827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21" name="Line 7"/>
        <xdr:cNvSpPr>
          <a:spLocks/>
        </xdr:cNvSpPr>
      </xdr:nvSpPr>
      <xdr:spPr>
        <a:xfrm flipH="1" flipV="1">
          <a:off x="1333500" y="369474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22" name="Line 8"/>
        <xdr:cNvSpPr>
          <a:spLocks/>
        </xdr:cNvSpPr>
      </xdr:nvSpPr>
      <xdr:spPr>
        <a:xfrm flipH="1">
          <a:off x="133350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453</xdr:row>
      <xdr:rowOff>114300</xdr:rowOff>
    </xdr:from>
    <xdr:to>
      <xdr:col>2</xdr:col>
      <xdr:colOff>361950</xdr:colOff>
      <xdr:row>453</xdr:row>
      <xdr:rowOff>114300</xdr:rowOff>
    </xdr:to>
    <xdr:sp>
      <xdr:nvSpPr>
        <xdr:cNvPr id="23" name="Line 8"/>
        <xdr:cNvSpPr>
          <a:spLocks/>
        </xdr:cNvSpPr>
      </xdr:nvSpPr>
      <xdr:spPr>
        <a:xfrm flipH="1">
          <a:off x="1333500" y="777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24" name="Line 7"/>
        <xdr:cNvSpPr>
          <a:spLocks/>
        </xdr:cNvSpPr>
      </xdr:nvSpPr>
      <xdr:spPr>
        <a:xfrm flipH="1" flipV="1">
          <a:off x="971550" y="825531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25" name="Line 8"/>
        <xdr:cNvSpPr>
          <a:spLocks/>
        </xdr:cNvSpPr>
      </xdr:nvSpPr>
      <xdr:spPr>
        <a:xfrm flipH="1">
          <a:off x="971550" y="827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26" name="Line 7"/>
        <xdr:cNvSpPr>
          <a:spLocks/>
        </xdr:cNvSpPr>
      </xdr:nvSpPr>
      <xdr:spPr>
        <a:xfrm flipH="1" flipV="1">
          <a:off x="1333500" y="369474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27" name="Line 8"/>
        <xdr:cNvSpPr>
          <a:spLocks/>
        </xdr:cNvSpPr>
      </xdr:nvSpPr>
      <xdr:spPr>
        <a:xfrm flipH="1">
          <a:off x="133350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559</xdr:row>
      <xdr:rowOff>114300</xdr:rowOff>
    </xdr:from>
    <xdr:to>
      <xdr:col>2</xdr:col>
      <xdr:colOff>66675</xdr:colOff>
      <xdr:row>559</xdr:row>
      <xdr:rowOff>114300</xdr:rowOff>
    </xdr:to>
    <xdr:sp>
      <xdr:nvSpPr>
        <xdr:cNvPr id="28" name="Line 8"/>
        <xdr:cNvSpPr>
          <a:spLocks/>
        </xdr:cNvSpPr>
      </xdr:nvSpPr>
      <xdr:spPr>
        <a:xfrm flipH="1">
          <a:off x="1333500" y="960501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446</xdr:row>
      <xdr:rowOff>114300</xdr:rowOff>
    </xdr:from>
    <xdr:to>
      <xdr:col>2</xdr:col>
      <xdr:colOff>66675</xdr:colOff>
      <xdr:row>446</xdr:row>
      <xdr:rowOff>114300</xdr:rowOff>
    </xdr:to>
    <xdr:sp>
      <xdr:nvSpPr>
        <xdr:cNvPr id="29" name="Line 8"/>
        <xdr:cNvSpPr>
          <a:spLocks/>
        </xdr:cNvSpPr>
      </xdr:nvSpPr>
      <xdr:spPr>
        <a:xfrm flipH="1">
          <a:off x="1333500" y="765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453</xdr:row>
      <xdr:rowOff>114300</xdr:rowOff>
    </xdr:from>
    <xdr:to>
      <xdr:col>2</xdr:col>
      <xdr:colOff>76200</xdr:colOff>
      <xdr:row>453</xdr:row>
      <xdr:rowOff>114300</xdr:rowOff>
    </xdr:to>
    <xdr:sp>
      <xdr:nvSpPr>
        <xdr:cNvPr id="30" name="Line 8"/>
        <xdr:cNvSpPr>
          <a:spLocks/>
        </xdr:cNvSpPr>
      </xdr:nvSpPr>
      <xdr:spPr>
        <a:xfrm flipH="1">
          <a:off x="1333500" y="77771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481</xdr:row>
      <xdr:rowOff>95250</xdr:rowOff>
    </xdr:from>
    <xdr:to>
      <xdr:col>2</xdr:col>
      <xdr:colOff>38100</xdr:colOff>
      <xdr:row>481</xdr:row>
      <xdr:rowOff>104775</xdr:rowOff>
    </xdr:to>
    <xdr:sp>
      <xdr:nvSpPr>
        <xdr:cNvPr id="31" name="Line 7"/>
        <xdr:cNvSpPr>
          <a:spLocks/>
        </xdr:cNvSpPr>
      </xdr:nvSpPr>
      <xdr:spPr>
        <a:xfrm flipH="1" flipV="1">
          <a:off x="971550" y="825531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482</xdr:row>
      <xdr:rowOff>114300</xdr:rowOff>
    </xdr:from>
    <xdr:to>
      <xdr:col>2</xdr:col>
      <xdr:colOff>0</xdr:colOff>
      <xdr:row>482</xdr:row>
      <xdr:rowOff>114300</xdr:rowOff>
    </xdr:to>
    <xdr:sp>
      <xdr:nvSpPr>
        <xdr:cNvPr id="32" name="Line 8"/>
        <xdr:cNvSpPr>
          <a:spLocks/>
        </xdr:cNvSpPr>
      </xdr:nvSpPr>
      <xdr:spPr>
        <a:xfrm flipH="1">
          <a:off x="971550" y="82743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215</xdr:row>
      <xdr:rowOff>95250</xdr:rowOff>
    </xdr:from>
    <xdr:to>
      <xdr:col>3</xdr:col>
      <xdr:colOff>38100</xdr:colOff>
      <xdr:row>215</xdr:row>
      <xdr:rowOff>104775</xdr:rowOff>
    </xdr:to>
    <xdr:sp>
      <xdr:nvSpPr>
        <xdr:cNvPr id="33" name="Line 7"/>
        <xdr:cNvSpPr>
          <a:spLocks/>
        </xdr:cNvSpPr>
      </xdr:nvSpPr>
      <xdr:spPr>
        <a:xfrm flipH="1" flipV="1">
          <a:off x="1333500" y="369474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216</xdr:row>
      <xdr:rowOff>114300</xdr:rowOff>
    </xdr:from>
    <xdr:to>
      <xdr:col>3</xdr:col>
      <xdr:colOff>0</xdr:colOff>
      <xdr:row>216</xdr:row>
      <xdr:rowOff>114300</xdr:rowOff>
    </xdr:to>
    <xdr:sp>
      <xdr:nvSpPr>
        <xdr:cNvPr id="34" name="Line 8"/>
        <xdr:cNvSpPr>
          <a:spLocks/>
        </xdr:cNvSpPr>
      </xdr:nvSpPr>
      <xdr:spPr>
        <a:xfrm flipH="1">
          <a:off x="1333500" y="371379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440</xdr:row>
      <xdr:rowOff>114300</xdr:rowOff>
    </xdr:from>
    <xdr:to>
      <xdr:col>2</xdr:col>
      <xdr:colOff>85725</xdr:colOff>
      <xdr:row>440</xdr:row>
      <xdr:rowOff>114300</xdr:rowOff>
    </xdr:to>
    <xdr:sp>
      <xdr:nvSpPr>
        <xdr:cNvPr id="35" name="Line 8"/>
        <xdr:cNvSpPr>
          <a:spLocks/>
        </xdr:cNvSpPr>
      </xdr:nvSpPr>
      <xdr:spPr>
        <a:xfrm flipH="1">
          <a:off x="1333500" y="7554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467</xdr:row>
      <xdr:rowOff>95250</xdr:rowOff>
    </xdr:from>
    <xdr:to>
      <xdr:col>2</xdr:col>
      <xdr:colOff>38100</xdr:colOff>
      <xdr:row>467</xdr:row>
      <xdr:rowOff>104775</xdr:rowOff>
    </xdr:to>
    <xdr:sp>
      <xdr:nvSpPr>
        <xdr:cNvPr id="36" name="Line 7"/>
        <xdr:cNvSpPr>
          <a:spLocks/>
        </xdr:cNvSpPr>
      </xdr:nvSpPr>
      <xdr:spPr>
        <a:xfrm flipH="1" flipV="1">
          <a:off x="971550" y="801528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468</xdr:row>
      <xdr:rowOff>114300</xdr:rowOff>
    </xdr:from>
    <xdr:to>
      <xdr:col>2</xdr:col>
      <xdr:colOff>0</xdr:colOff>
      <xdr:row>468</xdr:row>
      <xdr:rowOff>114300</xdr:rowOff>
    </xdr:to>
    <xdr:sp>
      <xdr:nvSpPr>
        <xdr:cNvPr id="37" name="Line 8"/>
        <xdr:cNvSpPr>
          <a:spLocks/>
        </xdr:cNvSpPr>
      </xdr:nvSpPr>
      <xdr:spPr>
        <a:xfrm flipH="1">
          <a:off x="971550" y="803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38" name="Line 7"/>
        <xdr:cNvSpPr>
          <a:spLocks/>
        </xdr:cNvSpPr>
      </xdr:nvSpPr>
      <xdr:spPr>
        <a:xfrm flipH="1" flipV="1">
          <a:off x="1333500" y="3506152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39" name="Line 8"/>
        <xdr:cNvSpPr>
          <a:spLocks/>
        </xdr:cNvSpPr>
      </xdr:nvSpPr>
      <xdr:spPr>
        <a:xfrm flipH="1">
          <a:off x="133350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526</xdr:row>
      <xdr:rowOff>114300</xdr:rowOff>
    </xdr:from>
    <xdr:to>
      <xdr:col>2</xdr:col>
      <xdr:colOff>76200</xdr:colOff>
      <xdr:row>526</xdr:row>
      <xdr:rowOff>114300</xdr:rowOff>
    </xdr:to>
    <xdr:sp>
      <xdr:nvSpPr>
        <xdr:cNvPr id="40" name="Line 8"/>
        <xdr:cNvSpPr>
          <a:spLocks/>
        </xdr:cNvSpPr>
      </xdr:nvSpPr>
      <xdr:spPr>
        <a:xfrm flipH="1">
          <a:off x="1047750" y="902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421</xdr:row>
      <xdr:rowOff>114300</xdr:rowOff>
    </xdr:from>
    <xdr:to>
      <xdr:col>2</xdr:col>
      <xdr:colOff>76200</xdr:colOff>
      <xdr:row>421</xdr:row>
      <xdr:rowOff>114300</xdr:rowOff>
    </xdr:to>
    <xdr:sp>
      <xdr:nvSpPr>
        <xdr:cNvPr id="41" name="Line 8"/>
        <xdr:cNvSpPr>
          <a:spLocks/>
        </xdr:cNvSpPr>
      </xdr:nvSpPr>
      <xdr:spPr>
        <a:xfrm flipH="1">
          <a:off x="1047750" y="7228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526</xdr:row>
      <xdr:rowOff>114300</xdr:rowOff>
    </xdr:from>
    <xdr:to>
      <xdr:col>2</xdr:col>
      <xdr:colOff>76200</xdr:colOff>
      <xdr:row>526</xdr:row>
      <xdr:rowOff>114300</xdr:rowOff>
    </xdr:to>
    <xdr:sp>
      <xdr:nvSpPr>
        <xdr:cNvPr id="42" name="Line 8"/>
        <xdr:cNvSpPr>
          <a:spLocks/>
        </xdr:cNvSpPr>
      </xdr:nvSpPr>
      <xdr:spPr>
        <a:xfrm flipH="1">
          <a:off x="1047750" y="90287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421</xdr:row>
      <xdr:rowOff>114300</xdr:rowOff>
    </xdr:from>
    <xdr:to>
      <xdr:col>2</xdr:col>
      <xdr:colOff>76200</xdr:colOff>
      <xdr:row>421</xdr:row>
      <xdr:rowOff>114300</xdr:rowOff>
    </xdr:to>
    <xdr:sp>
      <xdr:nvSpPr>
        <xdr:cNvPr id="43" name="Line 8"/>
        <xdr:cNvSpPr>
          <a:spLocks/>
        </xdr:cNvSpPr>
      </xdr:nvSpPr>
      <xdr:spPr>
        <a:xfrm flipH="1">
          <a:off x="1047750" y="722852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413</xdr:row>
      <xdr:rowOff>114300</xdr:rowOff>
    </xdr:from>
    <xdr:to>
      <xdr:col>2</xdr:col>
      <xdr:colOff>76200</xdr:colOff>
      <xdr:row>413</xdr:row>
      <xdr:rowOff>114300</xdr:rowOff>
    </xdr:to>
    <xdr:sp>
      <xdr:nvSpPr>
        <xdr:cNvPr id="44" name="Line 8"/>
        <xdr:cNvSpPr>
          <a:spLocks/>
        </xdr:cNvSpPr>
      </xdr:nvSpPr>
      <xdr:spPr>
        <a:xfrm flipH="1">
          <a:off x="1047750" y="709136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441</xdr:row>
      <xdr:rowOff>95250</xdr:rowOff>
    </xdr:from>
    <xdr:to>
      <xdr:col>2</xdr:col>
      <xdr:colOff>38100</xdr:colOff>
      <xdr:row>441</xdr:row>
      <xdr:rowOff>104775</xdr:rowOff>
    </xdr:to>
    <xdr:sp>
      <xdr:nvSpPr>
        <xdr:cNvPr id="45" name="Line 7"/>
        <xdr:cNvSpPr>
          <a:spLocks/>
        </xdr:cNvSpPr>
      </xdr:nvSpPr>
      <xdr:spPr>
        <a:xfrm flipH="1" flipV="1">
          <a:off x="971550" y="756951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442</xdr:row>
      <xdr:rowOff>114300</xdr:rowOff>
    </xdr:from>
    <xdr:to>
      <xdr:col>2</xdr:col>
      <xdr:colOff>0</xdr:colOff>
      <xdr:row>442</xdr:row>
      <xdr:rowOff>114300</xdr:rowOff>
    </xdr:to>
    <xdr:sp>
      <xdr:nvSpPr>
        <xdr:cNvPr id="46" name="Line 8"/>
        <xdr:cNvSpPr>
          <a:spLocks/>
        </xdr:cNvSpPr>
      </xdr:nvSpPr>
      <xdr:spPr>
        <a:xfrm flipH="1">
          <a:off x="97155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195</xdr:row>
      <xdr:rowOff>95250</xdr:rowOff>
    </xdr:from>
    <xdr:to>
      <xdr:col>3</xdr:col>
      <xdr:colOff>38100</xdr:colOff>
      <xdr:row>195</xdr:row>
      <xdr:rowOff>104775</xdr:rowOff>
    </xdr:to>
    <xdr:sp>
      <xdr:nvSpPr>
        <xdr:cNvPr id="47" name="Line 7"/>
        <xdr:cNvSpPr>
          <a:spLocks/>
        </xdr:cNvSpPr>
      </xdr:nvSpPr>
      <xdr:spPr>
        <a:xfrm flipH="1" flipV="1">
          <a:off x="1047750" y="33518475"/>
          <a:ext cx="32385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196</xdr:row>
      <xdr:rowOff>114300</xdr:rowOff>
    </xdr:from>
    <xdr:to>
      <xdr:col>3</xdr:col>
      <xdr:colOff>0</xdr:colOff>
      <xdr:row>196</xdr:row>
      <xdr:rowOff>114300</xdr:rowOff>
    </xdr:to>
    <xdr:sp>
      <xdr:nvSpPr>
        <xdr:cNvPr id="48" name="Line 8"/>
        <xdr:cNvSpPr>
          <a:spLocks/>
        </xdr:cNvSpPr>
      </xdr:nvSpPr>
      <xdr:spPr>
        <a:xfrm flipH="1">
          <a:off x="1047750" y="33708975"/>
          <a:ext cx="285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440</xdr:row>
      <xdr:rowOff>114300</xdr:rowOff>
    </xdr:from>
    <xdr:to>
      <xdr:col>2</xdr:col>
      <xdr:colOff>85725</xdr:colOff>
      <xdr:row>440</xdr:row>
      <xdr:rowOff>114300</xdr:rowOff>
    </xdr:to>
    <xdr:sp>
      <xdr:nvSpPr>
        <xdr:cNvPr id="49" name="Line 8"/>
        <xdr:cNvSpPr>
          <a:spLocks/>
        </xdr:cNvSpPr>
      </xdr:nvSpPr>
      <xdr:spPr>
        <a:xfrm flipH="1">
          <a:off x="1333500" y="755427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467</xdr:row>
      <xdr:rowOff>95250</xdr:rowOff>
    </xdr:from>
    <xdr:to>
      <xdr:col>2</xdr:col>
      <xdr:colOff>38100</xdr:colOff>
      <xdr:row>467</xdr:row>
      <xdr:rowOff>104775</xdr:rowOff>
    </xdr:to>
    <xdr:sp>
      <xdr:nvSpPr>
        <xdr:cNvPr id="50" name="Line 7"/>
        <xdr:cNvSpPr>
          <a:spLocks/>
        </xdr:cNvSpPr>
      </xdr:nvSpPr>
      <xdr:spPr>
        <a:xfrm flipH="1" flipV="1">
          <a:off x="971550" y="801528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468</xdr:row>
      <xdr:rowOff>114300</xdr:rowOff>
    </xdr:from>
    <xdr:to>
      <xdr:col>2</xdr:col>
      <xdr:colOff>0</xdr:colOff>
      <xdr:row>468</xdr:row>
      <xdr:rowOff>114300</xdr:rowOff>
    </xdr:to>
    <xdr:sp>
      <xdr:nvSpPr>
        <xdr:cNvPr id="51" name="Line 8"/>
        <xdr:cNvSpPr>
          <a:spLocks/>
        </xdr:cNvSpPr>
      </xdr:nvSpPr>
      <xdr:spPr>
        <a:xfrm flipH="1">
          <a:off x="971550" y="80343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52" name="Line 7"/>
        <xdr:cNvSpPr>
          <a:spLocks/>
        </xdr:cNvSpPr>
      </xdr:nvSpPr>
      <xdr:spPr>
        <a:xfrm flipH="1" flipV="1">
          <a:off x="1333500" y="3506152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53" name="Line 8"/>
        <xdr:cNvSpPr>
          <a:spLocks/>
        </xdr:cNvSpPr>
      </xdr:nvSpPr>
      <xdr:spPr>
        <a:xfrm flipH="1">
          <a:off x="133350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444</xdr:row>
      <xdr:rowOff>114300</xdr:rowOff>
    </xdr:from>
    <xdr:to>
      <xdr:col>2</xdr:col>
      <xdr:colOff>85725</xdr:colOff>
      <xdr:row>444</xdr:row>
      <xdr:rowOff>114300</xdr:rowOff>
    </xdr:to>
    <xdr:sp>
      <xdr:nvSpPr>
        <xdr:cNvPr id="54" name="Line 8"/>
        <xdr:cNvSpPr>
          <a:spLocks/>
        </xdr:cNvSpPr>
      </xdr:nvSpPr>
      <xdr:spPr>
        <a:xfrm flipH="1">
          <a:off x="1333500" y="7622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471</xdr:row>
      <xdr:rowOff>95250</xdr:rowOff>
    </xdr:from>
    <xdr:to>
      <xdr:col>2</xdr:col>
      <xdr:colOff>38100</xdr:colOff>
      <xdr:row>471</xdr:row>
      <xdr:rowOff>104775</xdr:rowOff>
    </xdr:to>
    <xdr:sp>
      <xdr:nvSpPr>
        <xdr:cNvPr id="55" name="Line 7"/>
        <xdr:cNvSpPr>
          <a:spLocks/>
        </xdr:cNvSpPr>
      </xdr:nvSpPr>
      <xdr:spPr>
        <a:xfrm flipH="1" flipV="1">
          <a:off x="971550" y="808386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472</xdr:row>
      <xdr:rowOff>114300</xdr:rowOff>
    </xdr:from>
    <xdr:to>
      <xdr:col>2</xdr:col>
      <xdr:colOff>0</xdr:colOff>
      <xdr:row>472</xdr:row>
      <xdr:rowOff>114300</xdr:rowOff>
    </xdr:to>
    <xdr:sp>
      <xdr:nvSpPr>
        <xdr:cNvPr id="56" name="Line 8"/>
        <xdr:cNvSpPr>
          <a:spLocks/>
        </xdr:cNvSpPr>
      </xdr:nvSpPr>
      <xdr:spPr>
        <a:xfrm flipH="1">
          <a:off x="971550" y="810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57" name="Line 7"/>
        <xdr:cNvSpPr>
          <a:spLocks/>
        </xdr:cNvSpPr>
      </xdr:nvSpPr>
      <xdr:spPr>
        <a:xfrm flipH="1" flipV="1">
          <a:off x="1333500" y="3506152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58" name="Line 8"/>
        <xdr:cNvSpPr>
          <a:spLocks/>
        </xdr:cNvSpPr>
      </xdr:nvSpPr>
      <xdr:spPr>
        <a:xfrm flipH="1">
          <a:off x="133350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530</xdr:row>
      <xdr:rowOff>114300</xdr:rowOff>
    </xdr:from>
    <xdr:to>
      <xdr:col>2</xdr:col>
      <xdr:colOff>76200</xdr:colOff>
      <xdr:row>530</xdr:row>
      <xdr:rowOff>114300</xdr:rowOff>
    </xdr:to>
    <xdr:sp>
      <xdr:nvSpPr>
        <xdr:cNvPr id="59" name="Line 8"/>
        <xdr:cNvSpPr>
          <a:spLocks/>
        </xdr:cNvSpPr>
      </xdr:nvSpPr>
      <xdr:spPr>
        <a:xfrm flipH="1">
          <a:off x="1047750" y="9098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425</xdr:row>
      <xdr:rowOff>114300</xdr:rowOff>
    </xdr:from>
    <xdr:to>
      <xdr:col>2</xdr:col>
      <xdr:colOff>76200</xdr:colOff>
      <xdr:row>425</xdr:row>
      <xdr:rowOff>114300</xdr:rowOff>
    </xdr:to>
    <xdr:sp>
      <xdr:nvSpPr>
        <xdr:cNvPr id="60" name="Line 8"/>
        <xdr:cNvSpPr>
          <a:spLocks/>
        </xdr:cNvSpPr>
      </xdr:nvSpPr>
      <xdr:spPr>
        <a:xfrm flipH="1">
          <a:off x="1047750" y="7297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530</xdr:row>
      <xdr:rowOff>114300</xdr:rowOff>
    </xdr:from>
    <xdr:to>
      <xdr:col>2</xdr:col>
      <xdr:colOff>76200</xdr:colOff>
      <xdr:row>530</xdr:row>
      <xdr:rowOff>114300</xdr:rowOff>
    </xdr:to>
    <xdr:sp>
      <xdr:nvSpPr>
        <xdr:cNvPr id="61" name="Line 8"/>
        <xdr:cNvSpPr>
          <a:spLocks/>
        </xdr:cNvSpPr>
      </xdr:nvSpPr>
      <xdr:spPr>
        <a:xfrm flipH="1">
          <a:off x="1047750" y="909828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425</xdr:row>
      <xdr:rowOff>114300</xdr:rowOff>
    </xdr:from>
    <xdr:to>
      <xdr:col>2</xdr:col>
      <xdr:colOff>76200</xdr:colOff>
      <xdr:row>425</xdr:row>
      <xdr:rowOff>114300</xdr:rowOff>
    </xdr:to>
    <xdr:sp>
      <xdr:nvSpPr>
        <xdr:cNvPr id="62" name="Line 8"/>
        <xdr:cNvSpPr>
          <a:spLocks/>
        </xdr:cNvSpPr>
      </xdr:nvSpPr>
      <xdr:spPr>
        <a:xfrm flipH="1">
          <a:off x="1047750" y="72971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417</xdr:row>
      <xdr:rowOff>114300</xdr:rowOff>
    </xdr:from>
    <xdr:to>
      <xdr:col>2</xdr:col>
      <xdr:colOff>76200</xdr:colOff>
      <xdr:row>417</xdr:row>
      <xdr:rowOff>114300</xdr:rowOff>
    </xdr:to>
    <xdr:sp>
      <xdr:nvSpPr>
        <xdr:cNvPr id="63" name="Line 8"/>
        <xdr:cNvSpPr>
          <a:spLocks/>
        </xdr:cNvSpPr>
      </xdr:nvSpPr>
      <xdr:spPr>
        <a:xfrm flipH="1">
          <a:off x="1047750" y="715994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445</xdr:row>
      <xdr:rowOff>95250</xdr:rowOff>
    </xdr:from>
    <xdr:to>
      <xdr:col>2</xdr:col>
      <xdr:colOff>38100</xdr:colOff>
      <xdr:row>445</xdr:row>
      <xdr:rowOff>104775</xdr:rowOff>
    </xdr:to>
    <xdr:sp>
      <xdr:nvSpPr>
        <xdr:cNvPr id="64" name="Line 7"/>
        <xdr:cNvSpPr>
          <a:spLocks/>
        </xdr:cNvSpPr>
      </xdr:nvSpPr>
      <xdr:spPr>
        <a:xfrm flipH="1" flipV="1">
          <a:off x="971550" y="763809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446</xdr:row>
      <xdr:rowOff>114300</xdr:rowOff>
    </xdr:from>
    <xdr:to>
      <xdr:col>2</xdr:col>
      <xdr:colOff>0</xdr:colOff>
      <xdr:row>446</xdr:row>
      <xdr:rowOff>114300</xdr:rowOff>
    </xdr:to>
    <xdr:sp>
      <xdr:nvSpPr>
        <xdr:cNvPr id="65" name="Line 8"/>
        <xdr:cNvSpPr>
          <a:spLocks/>
        </xdr:cNvSpPr>
      </xdr:nvSpPr>
      <xdr:spPr>
        <a:xfrm flipH="1">
          <a:off x="971550" y="765714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444</xdr:row>
      <xdr:rowOff>114300</xdr:rowOff>
    </xdr:from>
    <xdr:to>
      <xdr:col>2</xdr:col>
      <xdr:colOff>85725</xdr:colOff>
      <xdr:row>444</xdr:row>
      <xdr:rowOff>114300</xdr:rowOff>
    </xdr:to>
    <xdr:sp>
      <xdr:nvSpPr>
        <xdr:cNvPr id="66" name="Line 8"/>
        <xdr:cNvSpPr>
          <a:spLocks/>
        </xdr:cNvSpPr>
      </xdr:nvSpPr>
      <xdr:spPr>
        <a:xfrm flipH="1">
          <a:off x="1333500" y="7622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471</xdr:row>
      <xdr:rowOff>95250</xdr:rowOff>
    </xdr:from>
    <xdr:to>
      <xdr:col>2</xdr:col>
      <xdr:colOff>38100</xdr:colOff>
      <xdr:row>471</xdr:row>
      <xdr:rowOff>104775</xdr:rowOff>
    </xdr:to>
    <xdr:sp>
      <xdr:nvSpPr>
        <xdr:cNvPr id="67" name="Line 7"/>
        <xdr:cNvSpPr>
          <a:spLocks/>
        </xdr:cNvSpPr>
      </xdr:nvSpPr>
      <xdr:spPr>
        <a:xfrm flipH="1" flipV="1">
          <a:off x="971550" y="808386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472</xdr:row>
      <xdr:rowOff>114300</xdr:rowOff>
    </xdr:from>
    <xdr:to>
      <xdr:col>2</xdr:col>
      <xdr:colOff>0</xdr:colOff>
      <xdr:row>472</xdr:row>
      <xdr:rowOff>114300</xdr:rowOff>
    </xdr:to>
    <xdr:sp>
      <xdr:nvSpPr>
        <xdr:cNvPr id="68" name="Line 8"/>
        <xdr:cNvSpPr>
          <a:spLocks/>
        </xdr:cNvSpPr>
      </xdr:nvSpPr>
      <xdr:spPr>
        <a:xfrm flipH="1">
          <a:off x="971550" y="810291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69" name="Line 7"/>
        <xdr:cNvSpPr>
          <a:spLocks/>
        </xdr:cNvSpPr>
      </xdr:nvSpPr>
      <xdr:spPr>
        <a:xfrm flipH="1" flipV="1">
          <a:off x="1333500" y="3506152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70" name="Line 8"/>
        <xdr:cNvSpPr>
          <a:spLocks/>
        </xdr:cNvSpPr>
      </xdr:nvSpPr>
      <xdr:spPr>
        <a:xfrm flipH="1">
          <a:off x="133350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442</xdr:row>
      <xdr:rowOff>114300</xdr:rowOff>
    </xdr:from>
    <xdr:to>
      <xdr:col>2</xdr:col>
      <xdr:colOff>85725</xdr:colOff>
      <xdr:row>442</xdr:row>
      <xdr:rowOff>114300</xdr:rowOff>
    </xdr:to>
    <xdr:sp>
      <xdr:nvSpPr>
        <xdr:cNvPr id="71" name="Line 8"/>
        <xdr:cNvSpPr>
          <a:spLocks/>
        </xdr:cNvSpPr>
      </xdr:nvSpPr>
      <xdr:spPr>
        <a:xfrm flipH="1">
          <a:off x="133350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72" name="Line 7"/>
        <xdr:cNvSpPr>
          <a:spLocks/>
        </xdr:cNvSpPr>
      </xdr:nvSpPr>
      <xdr:spPr>
        <a:xfrm flipH="1" flipV="1">
          <a:off x="971550" y="804957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73" name="Line 8"/>
        <xdr:cNvSpPr>
          <a:spLocks/>
        </xdr:cNvSpPr>
      </xdr:nvSpPr>
      <xdr:spPr>
        <a:xfrm flipH="1">
          <a:off x="971550" y="806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74" name="Line 7"/>
        <xdr:cNvSpPr>
          <a:spLocks/>
        </xdr:cNvSpPr>
      </xdr:nvSpPr>
      <xdr:spPr>
        <a:xfrm flipH="1" flipV="1">
          <a:off x="1333500" y="3506152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75" name="Line 8"/>
        <xdr:cNvSpPr>
          <a:spLocks/>
        </xdr:cNvSpPr>
      </xdr:nvSpPr>
      <xdr:spPr>
        <a:xfrm flipH="1">
          <a:off x="133350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>
      <xdr:nvSpPr>
        <xdr:cNvPr id="76" name="Line 8"/>
        <xdr:cNvSpPr>
          <a:spLocks/>
        </xdr:cNvSpPr>
      </xdr:nvSpPr>
      <xdr:spPr>
        <a:xfrm flipH="1">
          <a:off x="1047750" y="906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>
      <xdr:nvSpPr>
        <xdr:cNvPr id="77" name="Line 8"/>
        <xdr:cNvSpPr>
          <a:spLocks/>
        </xdr:cNvSpPr>
      </xdr:nvSpPr>
      <xdr:spPr>
        <a:xfrm flipH="1">
          <a:off x="1047750" y="7262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>
      <xdr:nvSpPr>
        <xdr:cNvPr id="78" name="Line 8"/>
        <xdr:cNvSpPr>
          <a:spLocks/>
        </xdr:cNvSpPr>
      </xdr:nvSpPr>
      <xdr:spPr>
        <a:xfrm flipH="1">
          <a:off x="1047750" y="906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>
      <xdr:nvSpPr>
        <xdr:cNvPr id="79" name="Line 8"/>
        <xdr:cNvSpPr>
          <a:spLocks/>
        </xdr:cNvSpPr>
      </xdr:nvSpPr>
      <xdr:spPr>
        <a:xfrm flipH="1">
          <a:off x="1047750" y="7262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415</xdr:row>
      <xdr:rowOff>114300</xdr:rowOff>
    </xdr:from>
    <xdr:to>
      <xdr:col>2</xdr:col>
      <xdr:colOff>76200</xdr:colOff>
      <xdr:row>415</xdr:row>
      <xdr:rowOff>114300</xdr:rowOff>
    </xdr:to>
    <xdr:sp>
      <xdr:nvSpPr>
        <xdr:cNvPr id="80" name="Line 8"/>
        <xdr:cNvSpPr>
          <a:spLocks/>
        </xdr:cNvSpPr>
      </xdr:nvSpPr>
      <xdr:spPr>
        <a:xfrm flipH="1">
          <a:off x="1047750" y="712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443</xdr:row>
      <xdr:rowOff>95250</xdr:rowOff>
    </xdr:from>
    <xdr:to>
      <xdr:col>2</xdr:col>
      <xdr:colOff>38100</xdr:colOff>
      <xdr:row>443</xdr:row>
      <xdr:rowOff>104775</xdr:rowOff>
    </xdr:to>
    <xdr:sp>
      <xdr:nvSpPr>
        <xdr:cNvPr id="81" name="Line 7"/>
        <xdr:cNvSpPr>
          <a:spLocks/>
        </xdr:cNvSpPr>
      </xdr:nvSpPr>
      <xdr:spPr>
        <a:xfrm flipH="1" flipV="1">
          <a:off x="971550" y="760380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114300</xdr:rowOff>
    </xdr:from>
    <xdr:to>
      <xdr:col>2</xdr:col>
      <xdr:colOff>0</xdr:colOff>
      <xdr:row>444</xdr:row>
      <xdr:rowOff>114300</xdr:rowOff>
    </xdr:to>
    <xdr:sp>
      <xdr:nvSpPr>
        <xdr:cNvPr id="82" name="Line 8"/>
        <xdr:cNvSpPr>
          <a:spLocks/>
        </xdr:cNvSpPr>
      </xdr:nvSpPr>
      <xdr:spPr>
        <a:xfrm flipH="1">
          <a:off x="971550" y="7622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442</xdr:row>
      <xdr:rowOff>114300</xdr:rowOff>
    </xdr:from>
    <xdr:to>
      <xdr:col>2</xdr:col>
      <xdr:colOff>85725</xdr:colOff>
      <xdr:row>442</xdr:row>
      <xdr:rowOff>114300</xdr:rowOff>
    </xdr:to>
    <xdr:sp>
      <xdr:nvSpPr>
        <xdr:cNvPr id="83" name="Line 8"/>
        <xdr:cNvSpPr>
          <a:spLocks/>
        </xdr:cNvSpPr>
      </xdr:nvSpPr>
      <xdr:spPr>
        <a:xfrm flipH="1">
          <a:off x="133350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84" name="Line 7"/>
        <xdr:cNvSpPr>
          <a:spLocks/>
        </xdr:cNvSpPr>
      </xdr:nvSpPr>
      <xdr:spPr>
        <a:xfrm flipH="1" flipV="1">
          <a:off x="971550" y="804957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85" name="Line 8"/>
        <xdr:cNvSpPr>
          <a:spLocks/>
        </xdr:cNvSpPr>
      </xdr:nvSpPr>
      <xdr:spPr>
        <a:xfrm flipH="1">
          <a:off x="971550" y="806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86" name="Line 7"/>
        <xdr:cNvSpPr>
          <a:spLocks/>
        </xdr:cNvSpPr>
      </xdr:nvSpPr>
      <xdr:spPr>
        <a:xfrm flipH="1" flipV="1">
          <a:off x="1333500" y="3506152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87" name="Line 8"/>
        <xdr:cNvSpPr>
          <a:spLocks/>
        </xdr:cNvSpPr>
      </xdr:nvSpPr>
      <xdr:spPr>
        <a:xfrm flipH="1">
          <a:off x="133350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442</xdr:row>
      <xdr:rowOff>114300</xdr:rowOff>
    </xdr:from>
    <xdr:to>
      <xdr:col>2</xdr:col>
      <xdr:colOff>85725</xdr:colOff>
      <xdr:row>442</xdr:row>
      <xdr:rowOff>114300</xdr:rowOff>
    </xdr:to>
    <xdr:sp>
      <xdr:nvSpPr>
        <xdr:cNvPr id="88" name="Line 8"/>
        <xdr:cNvSpPr>
          <a:spLocks/>
        </xdr:cNvSpPr>
      </xdr:nvSpPr>
      <xdr:spPr>
        <a:xfrm flipH="1">
          <a:off x="133350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89" name="Line 7"/>
        <xdr:cNvSpPr>
          <a:spLocks/>
        </xdr:cNvSpPr>
      </xdr:nvSpPr>
      <xdr:spPr>
        <a:xfrm flipH="1" flipV="1">
          <a:off x="971550" y="804957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90" name="Line 8"/>
        <xdr:cNvSpPr>
          <a:spLocks/>
        </xdr:cNvSpPr>
      </xdr:nvSpPr>
      <xdr:spPr>
        <a:xfrm flipH="1">
          <a:off x="971550" y="806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91" name="Line 7"/>
        <xdr:cNvSpPr>
          <a:spLocks/>
        </xdr:cNvSpPr>
      </xdr:nvSpPr>
      <xdr:spPr>
        <a:xfrm flipH="1" flipV="1">
          <a:off x="1333500" y="3506152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92" name="Line 8"/>
        <xdr:cNvSpPr>
          <a:spLocks/>
        </xdr:cNvSpPr>
      </xdr:nvSpPr>
      <xdr:spPr>
        <a:xfrm flipH="1">
          <a:off x="133350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>
      <xdr:nvSpPr>
        <xdr:cNvPr id="93" name="Line 8"/>
        <xdr:cNvSpPr>
          <a:spLocks/>
        </xdr:cNvSpPr>
      </xdr:nvSpPr>
      <xdr:spPr>
        <a:xfrm flipH="1">
          <a:off x="1047750" y="906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>
      <xdr:nvSpPr>
        <xdr:cNvPr id="94" name="Line 8"/>
        <xdr:cNvSpPr>
          <a:spLocks/>
        </xdr:cNvSpPr>
      </xdr:nvSpPr>
      <xdr:spPr>
        <a:xfrm flipH="1">
          <a:off x="1047750" y="7262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528</xdr:row>
      <xdr:rowOff>114300</xdr:rowOff>
    </xdr:from>
    <xdr:to>
      <xdr:col>2</xdr:col>
      <xdr:colOff>76200</xdr:colOff>
      <xdr:row>528</xdr:row>
      <xdr:rowOff>114300</xdr:rowOff>
    </xdr:to>
    <xdr:sp>
      <xdr:nvSpPr>
        <xdr:cNvPr id="95" name="Line 8"/>
        <xdr:cNvSpPr>
          <a:spLocks/>
        </xdr:cNvSpPr>
      </xdr:nvSpPr>
      <xdr:spPr>
        <a:xfrm flipH="1">
          <a:off x="1047750" y="906303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423</xdr:row>
      <xdr:rowOff>114300</xdr:rowOff>
    </xdr:from>
    <xdr:to>
      <xdr:col>2</xdr:col>
      <xdr:colOff>76200</xdr:colOff>
      <xdr:row>423</xdr:row>
      <xdr:rowOff>114300</xdr:rowOff>
    </xdr:to>
    <xdr:sp>
      <xdr:nvSpPr>
        <xdr:cNvPr id="96" name="Line 8"/>
        <xdr:cNvSpPr>
          <a:spLocks/>
        </xdr:cNvSpPr>
      </xdr:nvSpPr>
      <xdr:spPr>
        <a:xfrm flipH="1">
          <a:off x="1047750" y="726281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76200</xdr:colOff>
      <xdr:row>415</xdr:row>
      <xdr:rowOff>114300</xdr:rowOff>
    </xdr:from>
    <xdr:to>
      <xdr:col>2</xdr:col>
      <xdr:colOff>76200</xdr:colOff>
      <xdr:row>415</xdr:row>
      <xdr:rowOff>114300</xdr:rowOff>
    </xdr:to>
    <xdr:sp>
      <xdr:nvSpPr>
        <xdr:cNvPr id="97" name="Line 8"/>
        <xdr:cNvSpPr>
          <a:spLocks/>
        </xdr:cNvSpPr>
      </xdr:nvSpPr>
      <xdr:spPr>
        <a:xfrm flipH="1">
          <a:off x="1047750" y="712565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443</xdr:row>
      <xdr:rowOff>95250</xdr:rowOff>
    </xdr:from>
    <xdr:to>
      <xdr:col>2</xdr:col>
      <xdr:colOff>38100</xdr:colOff>
      <xdr:row>443</xdr:row>
      <xdr:rowOff>104775</xdr:rowOff>
    </xdr:to>
    <xdr:sp>
      <xdr:nvSpPr>
        <xdr:cNvPr id="98" name="Line 7"/>
        <xdr:cNvSpPr>
          <a:spLocks/>
        </xdr:cNvSpPr>
      </xdr:nvSpPr>
      <xdr:spPr>
        <a:xfrm flipH="1" flipV="1">
          <a:off x="971550" y="760380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444</xdr:row>
      <xdr:rowOff>114300</xdr:rowOff>
    </xdr:from>
    <xdr:to>
      <xdr:col>2</xdr:col>
      <xdr:colOff>0</xdr:colOff>
      <xdr:row>444</xdr:row>
      <xdr:rowOff>114300</xdr:rowOff>
    </xdr:to>
    <xdr:sp>
      <xdr:nvSpPr>
        <xdr:cNvPr id="99" name="Line 8"/>
        <xdr:cNvSpPr>
          <a:spLocks/>
        </xdr:cNvSpPr>
      </xdr:nvSpPr>
      <xdr:spPr>
        <a:xfrm flipH="1">
          <a:off x="971550" y="762285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442</xdr:row>
      <xdr:rowOff>114300</xdr:rowOff>
    </xdr:from>
    <xdr:to>
      <xdr:col>2</xdr:col>
      <xdr:colOff>85725</xdr:colOff>
      <xdr:row>442</xdr:row>
      <xdr:rowOff>114300</xdr:rowOff>
    </xdr:to>
    <xdr:sp>
      <xdr:nvSpPr>
        <xdr:cNvPr id="100" name="Line 8"/>
        <xdr:cNvSpPr>
          <a:spLocks/>
        </xdr:cNvSpPr>
      </xdr:nvSpPr>
      <xdr:spPr>
        <a:xfrm flipH="1">
          <a:off x="1333500" y="758856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469</xdr:row>
      <xdr:rowOff>95250</xdr:rowOff>
    </xdr:from>
    <xdr:to>
      <xdr:col>2</xdr:col>
      <xdr:colOff>38100</xdr:colOff>
      <xdr:row>469</xdr:row>
      <xdr:rowOff>104775</xdr:rowOff>
    </xdr:to>
    <xdr:sp>
      <xdr:nvSpPr>
        <xdr:cNvPr id="101" name="Line 7"/>
        <xdr:cNvSpPr>
          <a:spLocks/>
        </xdr:cNvSpPr>
      </xdr:nvSpPr>
      <xdr:spPr>
        <a:xfrm flipH="1" flipV="1">
          <a:off x="971550" y="8049577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0</xdr:colOff>
      <xdr:row>470</xdr:row>
      <xdr:rowOff>114300</xdr:rowOff>
    </xdr:from>
    <xdr:to>
      <xdr:col>2</xdr:col>
      <xdr:colOff>0</xdr:colOff>
      <xdr:row>470</xdr:row>
      <xdr:rowOff>114300</xdr:rowOff>
    </xdr:to>
    <xdr:sp>
      <xdr:nvSpPr>
        <xdr:cNvPr id="102" name="Line 8"/>
        <xdr:cNvSpPr>
          <a:spLocks/>
        </xdr:cNvSpPr>
      </xdr:nvSpPr>
      <xdr:spPr>
        <a:xfrm flipH="1">
          <a:off x="971550" y="8068627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204</xdr:row>
      <xdr:rowOff>95250</xdr:rowOff>
    </xdr:from>
    <xdr:to>
      <xdr:col>3</xdr:col>
      <xdr:colOff>38100</xdr:colOff>
      <xdr:row>204</xdr:row>
      <xdr:rowOff>104775</xdr:rowOff>
    </xdr:to>
    <xdr:sp>
      <xdr:nvSpPr>
        <xdr:cNvPr id="103" name="Line 7"/>
        <xdr:cNvSpPr>
          <a:spLocks/>
        </xdr:cNvSpPr>
      </xdr:nvSpPr>
      <xdr:spPr>
        <a:xfrm flipH="1" flipV="1">
          <a:off x="1333500" y="35061525"/>
          <a:ext cx="3810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</xdr:col>
      <xdr:colOff>361950</xdr:colOff>
      <xdr:row>205</xdr:row>
      <xdr:rowOff>114300</xdr:rowOff>
    </xdr:from>
    <xdr:to>
      <xdr:col>3</xdr:col>
      <xdr:colOff>0</xdr:colOff>
      <xdr:row>205</xdr:row>
      <xdr:rowOff>114300</xdr:rowOff>
    </xdr:to>
    <xdr:sp>
      <xdr:nvSpPr>
        <xdr:cNvPr id="104" name="Line 8"/>
        <xdr:cNvSpPr>
          <a:spLocks/>
        </xdr:cNvSpPr>
      </xdr:nvSpPr>
      <xdr:spPr>
        <a:xfrm flipH="1">
          <a:off x="1333500" y="35252025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&#12489;&#12525;&#12540;&#20316;&#25104;&#12288;&#30331;&#37682;&#12490;&#12531;&#12496;&#12540;&#12354;&#12426;&#12288;&#12480;&#12502;&#12523;&#12473;&#29992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オーダーオブプレイ"/>
      <sheetName val="3名リーグ"/>
      <sheetName val="4名リーグ"/>
      <sheetName val="5名リーグ"/>
      <sheetName val="6名リーグ"/>
      <sheetName val="3Ｘ2＝6名リーグ"/>
      <sheetName val="4＋3＝7名リーグ"/>
      <sheetName val="7名1リーグ"/>
      <sheetName val="4X2=8名リーグ"/>
      <sheetName val="3Ｘ3＝9名リーグ (3)"/>
      <sheetName val="5X2=10名リーグ"/>
      <sheetName val="3+3+4=10名リーグ"/>
      <sheetName val="3＋4＋4＝11名リーグ"/>
      <sheetName val="3X4=12名リーグ"/>
      <sheetName val="6X2＝12リーグ"/>
      <sheetName val="12＋1名"/>
      <sheetName val="１４名リーグ"/>
      <sheetName val="3X5=15名リーグ"/>
      <sheetName val="4X4＝16名リーグ"/>
      <sheetName val="17名リーグ"/>
      <sheetName val="3X6=18名リーグ"/>
      <sheetName val="19名"/>
      <sheetName val="4X5=20名リーグ"/>
      <sheetName val="3X7=21名リーグ"/>
      <sheetName val="21+1=22名リーグ"/>
      <sheetName val="23名リーグ"/>
      <sheetName val="3Ｘ8＝24名リーグ関数あり、隠しデータ不要"/>
      <sheetName val="24+1=25名"/>
      <sheetName val="24＋2＝26名"/>
      <sheetName val="3X9=27名"/>
      <sheetName val="3X10=30名リーグ"/>
      <sheetName val="3X11＝33名リーグ"/>
      <sheetName val="3X13＝39名リーグ"/>
      <sheetName val="登録ナンバー"/>
      <sheetName val="盗難及びアドバイス防止措置"/>
      <sheetName val="Sheet1"/>
      <sheetName val="Sheet2"/>
      <sheetName val="エントリー受付表"/>
      <sheetName val="オーダーオブプレイ (2)"/>
      <sheetName val="ＯＶ115"/>
      <sheetName val="一般の部"/>
    </sheetNames>
    <sheetDataSet>
      <sheetData sheetId="33">
        <row r="1">
          <cell r="B1" t="str">
            <v>代表　落合　良弘</v>
          </cell>
          <cell r="D1" t="str">
            <v>chai828@nifty.com  </v>
          </cell>
        </row>
        <row r="3">
          <cell r="B3" t="str">
            <v>アビック</v>
          </cell>
          <cell r="D3" t="str">
            <v>略称</v>
          </cell>
        </row>
        <row r="4">
          <cell r="B4" t="str">
            <v>アビックＢＢ</v>
          </cell>
          <cell r="D4" t="str">
            <v>正式名称</v>
          </cell>
        </row>
        <row r="5">
          <cell r="A5" t="str">
            <v>あ０１</v>
          </cell>
          <cell r="B5" t="str">
            <v>水野</v>
          </cell>
          <cell r="C5" t="str">
            <v>圭補</v>
          </cell>
          <cell r="D5" t="str">
            <v>アビック</v>
          </cell>
        </row>
        <row r="6">
          <cell r="A6" t="str">
            <v>あ０２</v>
          </cell>
          <cell r="B6" t="str">
            <v>青木</v>
          </cell>
          <cell r="C6" t="str">
            <v>重之</v>
          </cell>
          <cell r="D6" t="str">
            <v>アビック</v>
          </cell>
        </row>
        <row r="7">
          <cell r="A7" t="str">
            <v>あ０３</v>
          </cell>
          <cell r="B7" t="str">
            <v>川上</v>
          </cell>
          <cell r="C7" t="str">
            <v>龍介</v>
          </cell>
          <cell r="D7" t="str">
            <v>アビック</v>
          </cell>
        </row>
        <row r="8">
          <cell r="A8" t="str">
            <v>あ０４</v>
          </cell>
          <cell r="B8" t="str">
            <v>佐藤</v>
          </cell>
          <cell r="C8" t="str">
            <v>政之</v>
          </cell>
          <cell r="D8" t="str">
            <v>アビック</v>
          </cell>
        </row>
        <row r="9">
          <cell r="A9" t="str">
            <v>あ０５</v>
          </cell>
          <cell r="B9" t="str">
            <v>中村</v>
          </cell>
          <cell r="C9" t="str">
            <v>亨</v>
          </cell>
          <cell r="D9" t="str">
            <v>アビック</v>
          </cell>
        </row>
        <row r="10">
          <cell r="A10" t="str">
            <v>あ０６</v>
          </cell>
          <cell r="B10" t="str">
            <v>谷崎</v>
          </cell>
          <cell r="C10" t="str">
            <v>真也</v>
          </cell>
          <cell r="D10" t="str">
            <v>アビック</v>
          </cell>
        </row>
        <row r="11">
          <cell r="A11" t="str">
            <v>あ０７</v>
          </cell>
          <cell r="B11" t="str">
            <v>齋田</v>
          </cell>
          <cell r="C11" t="str">
            <v>至</v>
          </cell>
          <cell r="D11" t="str">
            <v>アビック</v>
          </cell>
        </row>
        <row r="12">
          <cell r="A12" t="str">
            <v>あ０８</v>
          </cell>
          <cell r="B12" t="str">
            <v>齋田</v>
          </cell>
          <cell r="C12" t="str">
            <v>優子</v>
          </cell>
          <cell r="D12" t="str">
            <v>アビック</v>
          </cell>
        </row>
        <row r="13">
          <cell r="A13" t="str">
            <v>あ０９</v>
          </cell>
          <cell r="B13" t="str">
            <v>平居</v>
          </cell>
          <cell r="C13" t="str">
            <v>崇</v>
          </cell>
          <cell r="D13" t="str">
            <v>アビック</v>
          </cell>
        </row>
        <row r="14">
          <cell r="A14" t="str">
            <v>あ１０</v>
          </cell>
          <cell r="B14" t="str">
            <v>大林</v>
          </cell>
          <cell r="C14" t="str">
            <v>弘典</v>
          </cell>
          <cell r="D14" t="str">
            <v>アビック</v>
          </cell>
        </row>
        <row r="15">
          <cell r="A15" t="str">
            <v>あ１１</v>
          </cell>
          <cell r="B15" t="str">
            <v>野上</v>
          </cell>
          <cell r="C15" t="str">
            <v>恵梨子</v>
          </cell>
          <cell r="D15" t="str">
            <v>アビック</v>
          </cell>
        </row>
        <row r="16">
          <cell r="A16" t="str">
            <v>あ１２</v>
          </cell>
          <cell r="B16" t="str">
            <v>西山</v>
          </cell>
          <cell r="C16" t="str">
            <v>抄千代</v>
          </cell>
          <cell r="D16" t="str">
            <v>アビック</v>
          </cell>
        </row>
        <row r="17">
          <cell r="A17" t="str">
            <v>あ１３</v>
          </cell>
          <cell r="B17" t="str">
            <v>三原</v>
          </cell>
          <cell r="C17" t="str">
            <v>啓子</v>
          </cell>
          <cell r="D17" t="str">
            <v>アビック</v>
          </cell>
        </row>
        <row r="18">
          <cell r="A18" t="str">
            <v>あ１４</v>
          </cell>
          <cell r="B18" t="str">
            <v>落合</v>
          </cell>
          <cell r="C18" t="str">
            <v>良弘</v>
          </cell>
          <cell r="D18" t="str">
            <v>アビック</v>
          </cell>
        </row>
        <row r="19">
          <cell r="A19" t="str">
            <v>あ１５</v>
          </cell>
          <cell r="B19" t="str">
            <v>杉原</v>
          </cell>
          <cell r="C19" t="str">
            <v>徹</v>
          </cell>
          <cell r="D19" t="str">
            <v>アビック</v>
          </cell>
        </row>
        <row r="20">
          <cell r="A20" t="str">
            <v>あ１６</v>
          </cell>
          <cell r="B20" t="str">
            <v>澤村</v>
          </cell>
          <cell r="C20" t="str">
            <v>直子</v>
          </cell>
          <cell r="D20" t="str">
            <v>アビック</v>
          </cell>
        </row>
        <row r="21">
          <cell r="A21" t="str">
            <v>あ１７</v>
          </cell>
          <cell r="B21" t="str">
            <v>浅井</v>
          </cell>
          <cell r="C21" t="str">
            <v>純子</v>
          </cell>
          <cell r="D21" t="str">
            <v>アビック</v>
          </cell>
        </row>
        <row r="22">
          <cell r="A22" t="str">
            <v>あ１８</v>
          </cell>
          <cell r="B22" t="str">
            <v>治田</v>
          </cell>
          <cell r="C22" t="str">
            <v>沙映子</v>
          </cell>
          <cell r="D22" t="str">
            <v>アビック</v>
          </cell>
        </row>
        <row r="23">
          <cell r="A23" t="str">
            <v>あ１９</v>
          </cell>
          <cell r="B23" t="str">
            <v>寺本</v>
          </cell>
          <cell r="C23" t="str">
            <v>恵</v>
          </cell>
          <cell r="D23" t="str">
            <v>アビック</v>
          </cell>
        </row>
        <row r="24">
          <cell r="A24" t="str">
            <v>あ２０</v>
          </cell>
          <cell r="B24" t="str">
            <v>成宮</v>
          </cell>
          <cell r="C24" t="str">
            <v>まき</v>
          </cell>
          <cell r="D24" t="str">
            <v>アビック</v>
          </cell>
        </row>
        <row r="25">
          <cell r="A25" t="str">
            <v>あ２１</v>
          </cell>
          <cell r="B25" t="str">
            <v>鹿取</v>
          </cell>
          <cell r="C25" t="str">
            <v>あつみ</v>
          </cell>
          <cell r="D25" t="str">
            <v>アビック</v>
          </cell>
        </row>
        <row r="26">
          <cell r="A26" t="str">
            <v>あ２２</v>
          </cell>
          <cell r="B26" t="str">
            <v>中村</v>
          </cell>
          <cell r="C26" t="str">
            <v>憲生</v>
          </cell>
          <cell r="D26" t="str">
            <v>アビック</v>
          </cell>
        </row>
        <row r="27">
          <cell r="A27" t="str">
            <v>あ２３</v>
          </cell>
          <cell r="B27" t="str">
            <v>代表　八木篤司</v>
          </cell>
          <cell r="C27" t="str">
            <v>将隆</v>
          </cell>
          <cell r="D27" t="str">
            <v>me-me-yagirock@siren.ocn.ne.jp</v>
          </cell>
        </row>
        <row r="29">
          <cell r="B29" t="str">
            <v>代表　八木篤司</v>
          </cell>
          <cell r="D29" t="str">
            <v>me-me-yagirock@siren.ocn.ne.jp</v>
          </cell>
        </row>
        <row r="31">
          <cell r="D31" t="str">
            <v>略称</v>
          </cell>
        </row>
        <row r="32">
          <cell r="A32" t="str">
            <v>ぼ０１</v>
          </cell>
          <cell r="B32" t="str">
            <v>東</v>
          </cell>
          <cell r="C32" t="str">
            <v>正隆</v>
          </cell>
          <cell r="D32" t="str">
            <v>ぼんズ</v>
          </cell>
        </row>
        <row r="33">
          <cell r="A33" t="str">
            <v>ぼ０２</v>
          </cell>
          <cell r="B33" t="str">
            <v>池端</v>
          </cell>
          <cell r="C33" t="str">
            <v>誠治</v>
          </cell>
          <cell r="D33" t="str">
            <v>ぼんズ</v>
          </cell>
        </row>
        <row r="34">
          <cell r="A34" t="str">
            <v>ぼ０３</v>
          </cell>
          <cell r="B34" t="str">
            <v>金谷</v>
          </cell>
          <cell r="C34" t="str">
            <v>太郎</v>
          </cell>
          <cell r="D34" t="str">
            <v>ぼんズ</v>
          </cell>
        </row>
        <row r="35">
          <cell r="A35" t="str">
            <v>ぼ０４</v>
          </cell>
          <cell r="B35" t="str">
            <v>佐野</v>
          </cell>
          <cell r="C35" t="str">
            <v>望</v>
          </cell>
          <cell r="D35" t="str">
            <v>ぼんズ</v>
          </cell>
        </row>
        <row r="36">
          <cell r="A36" t="str">
            <v>ぼ０５</v>
          </cell>
          <cell r="B36" t="str">
            <v>土田</v>
          </cell>
          <cell r="C36" t="str">
            <v>哲也</v>
          </cell>
          <cell r="D36" t="str">
            <v>ぼんズ</v>
          </cell>
        </row>
        <row r="37">
          <cell r="A37" t="str">
            <v>ぼ０６</v>
          </cell>
          <cell r="B37" t="str">
            <v>堤内</v>
          </cell>
          <cell r="C37" t="str">
            <v>昭仁</v>
          </cell>
          <cell r="D37" t="str">
            <v>ぼんズ</v>
          </cell>
        </row>
        <row r="38">
          <cell r="A38" t="str">
            <v>ぼ０７</v>
          </cell>
          <cell r="B38" t="str">
            <v>成宮</v>
          </cell>
          <cell r="C38" t="str">
            <v>康弘</v>
          </cell>
          <cell r="D38" t="str">
            <v>ぼんズ</v>
          </cell>
        </row>
        <row r="39">
          <cell r="A39" t="str">
            <v>ぼ０８</v>
          </cell>
          <cell r="B39" t="str">
            <v>西川</v>
          </cell>
          <cell r="C39" t="str">
            <v>昌一</v>
          </cell>
          <cell r="D39" t="str">
            <v>ぼんズ</v>
          </cell>
        </row>
        <row r="40">
          <cell r="A40" t="str">
            <v>ぼ０９</v>
          </cell>
          <cell r="B40" t="str">
            <v>古市</v>
          </cell>
          <cell r="C40" t="str">
            <v>卓志</v>
          </cell>
          <cell r="D40" t="str">
            <v>ぼんズ</v>
          </cell>
        </row>
        <row r="41">
          <cell r="A41" t="str">
            <v>ぼ１０</v>
          </cell>
          <cell r="B41" t="str">
            <v>八木</v>
          </cell>
          <cell r="C41" t="str">
            <v>篤司</v>
          </cell>
          <cell r="D41" t="str">
            <v>ぼんズ</v>
          </cell>
        </row>
        <row r="42">
          <cell r="A42" t="str">
            <v>ぼ１１</v>
          </cell>
          <cell r="B42" t="str">
            <v>伊吹</v>
          </cell>
          <cell r="C42" t="str">
            <v>邦子</v>
          </cell>
          <cell r="D42" t="str">
            <v>ぼんズ</v>
          </cell>
        </row>
        <row r="43">
          <cell r="A43" t="str">
            <v>ぼ１２</v>
          </cell>
          <cell r="B43" t="str">
            <v>代表：石田　文彦</v>
          </cell>
          <cell r="C43" t="str">
            <v>美香</v>
          </cell>
          <cell r="D43" t="str">
            <v>ishida5122@gmail.com</v>
          </cell>
        </row>
        <row r="44">
          <cell r="A44" t="str">
            <v>ぼ１３</v>
          </cell>
          <cell r="B44" t="str">
            <v>代表：石田　文彦</v>
          </cell>
          <cell r="C44" t="str">
            <v>昌子</v>
          </cell>
          <cell r="D44" t="str">
            <v>ishida5122@gmail.com</v>
          </cell>
        </row>
        <row r="45">
          <cell r="A45" t="str">
            <v>ぼ１４</v>
          </cell>
          <cell r="B45" t="str">
            <v>京セラ</v>
          </cell>
          <cell r="C45" t="str">
            <v>香織</v>
          </cell>
          <cell r="D45" t="str">
            <v>略称</v>
          </cell>
        </row>
        <row r="46">
          <cell r="A46" t="str">
            <v>ぼ１５</v>
          </cell>
          <cell r="B46" t="str">
            <v>京セラ</v>
          </cell>
          <cell r="C46" t="str">
            <v>珠世</v>
          </cell>
          <cell r="D46" t="str">
            <v>略称</v>
          </cell>
        </row>
        <row r="47">
          <cell r="A47" t="str">
            <v>き０１</v>
          </cell>
          <cell r="B47" t="str">
            <v>京セラTC</v>
          </cell>
          <cell r="C47" t="str">
            <v>拓</v>
          </cell>
          <cell r="D47" t="str">
            <v>正式名称</v>
          </cell>
        </row>
        <row r="48">
          <cell r="A48" t="str">
            <v>き０１</v>
          </cell>
          <cell r="B48" t="str">
            <v>青木</v>
          </cell>
          <cell r="C48" t="str">
            <v>香奈依</v>
          </cell>
          <cell r="D48" t="str">
            <v>京セラ</v>
          </cell>
        </row>
        <row r="49">
          <cell r="A49" t="str">
            <v>き０２</v>
          </cell>
          <cell r="B49" t="str">
            <v>赤木</v>
          </cell>
          <cell r="C49" t="str">
            <v>拓</v>
          </cell>
          <cell r="D49" t="str">
            <v>京セラ</v>
          </cell>
        </row>
        <row r="50">
          <cell r="A50" t="str">
            <v>き０３</v>
          </cell>
          <cell r="B50" t="str">
            <v>秋山</v>
          </cell>
          <cell r="C50" t="str">
            <v>太助</v>
          </cell>
          <cell r="D50" t="str">
            <v>京セラ</v>
          </cell>
        </row>
        <row r="51">
          <cell r="A51" t="str">
            <v>き０４</v>
          </cell>
          <cell r="B51" t="str">
            <v>浅田</v>
          </cell>
          <cell r="C51" t="str">
            <v>亜祐子</v>
          </cell>
          <cell r="D51" t="str">
            <v>京セラ</v>
          </cell>
        </row>
        <row r="52">
          <cell r="A52" t="str">
            <v>き０５</v>
          </cell>
          <cell r="B52" t="str">
            <v>荒浪</v>
          </cell>
          <cell r="C52" t="str">
            <v>順次</v>
          </cell>
          <cell r="D52" t="str">
            <v>京セラ</v>
          </cell>
        </row>
        <row r="53">
          <cell r="A53" t="str">
            <v>き０６</v>
          </cell>
          <cell r="B53" t="str">
            <v>井澤　</v>
          </cell>
          <cell r="C53" t="str">
            <v>匡志</v>
          </cell>
          <cell r="D53" t="str">
            <v>京セラ</v>
          </cell>
        </row>
        <row r="54">
          <cell r="A54" t="str">
            <v>き０７</v>
          </cell>
          <cell r="B54" t="str">
            <v>石田</v>
          </cell>
          <cell r="C54" t="str">
            <v>文彦</v>
          </cell>
          <cell r="D54" t="str">
            <v>京セラ</v>
          </cell>
        </row>
        <row r="55">
          <cell r="A55" t="str">
            <v>き０８</v>
          </cell>
          <cell r="B55" t="str">
            <v>一色</v>
          </cell>
          <cell r="C55" t="str">
            <v>翼</v>
          </cell>
          <cell r="D55" t="str">
            <v>京セラ</v>
          </cell>
        </row>
        <row r="56">
          <cell r="A56" t="str">
            <v>き０９</v>
          </cell>
          <cell r="B56" t="str">
            <v>伊藤</v>
          </cell>
          <cell r="C56" t="str">
            <v>成行</v>
          </cell>
          <cell r="D56" t="str">
            <v>京セラ</v>
          </cell>
        </row>
        <row r="57">
          <cell r="A57" t="str">
            <v>き１０</v>
          </cell>
          <cell r="B57" t="str">
            <v>牛尾</v>
          </cell>
          <cell r="C57" t="str">
            <v>紳之介</v>
          </cell>
          <cell r="D57" t="str">
            <v>京セラ</v>
          </cell>
        </row>
        <row r="58">
          <cell r="A58" t="str">
            <v>き１１</v>
          </cell>
          <cell r="B58" t="str">
            <v>大河原</v>
          </cell>
          <cell r="C58" t="str">
            <v>豊</v>
          </cell>
          <cell r="D58" t="str">
            <v>京セラ</v>
          </cell>
        </row>
        <row r="59">
          <cell r="A59" t="str">
            <v>き１２</v>
          </cell>
          <cell r="B59" t="str">
            <v>太田</v>
          </cell>
          <cell r="C59" t="str">
            <v>圭亮</v>
          </cell>
          <cell r="D59" t="str">
            <v>京セラ</v>
          </cell>
        </row>
        <row r="60">
          <cell r="A60" t="str">
            <v>き１３</v>
          </cell>
          <cell r="B60" t="str">
            <v>大鳥</v>
          </cell>
          <cell r="C60" t="str">
            <v>有希子</v>
          </cell>
          <cell r="D60" t="str">
            <v>京セラ</v>
          </cell>
        </row>
        <row r="61">
          <cell r="A61" t="str">
            <v>き１４</v>
          </cell>
          <cell r="B61" t="str">
            <v>岡本</v>
          </cell>
          <cell r="C61" t="str">
            <v>　彰</v>
          </cell>
          <cell r="D61" t="str">
            <v>京セラ</v>
          </cell>
        </row>
        <row r="62">
          <cell r="A62" t="str">
            <v>き１５</v>
          </cell>
          <cell r="B62" t="str">
            <v>金山</v>
          </cell>
          <cell r="C62" t="str">
            <v>真理子</v>
          </cell>
          <cell r="D62" t="str">
            <v>京セラ</v>
          </cell>
        </row>
        <row r="63">
          <cell r="A63" t="str">
            <v>き１６</v>
          </cell>
          <cell r="B63" t="str">
            <v>片岡</v>
          </cell>
          <cell r="C63" t="str">
            <v>春己</v>
          </cell>
          <cell r="D63" t="str">
            <v>京セラ</v>
          </cell>
        </row>
        <row r="64">
          <cell r="A64" t="str">
            <v>き１７</v>
          </cell>
          <cell r="B64" t="str">
            <v>片渕</v>
          </cell>
          <cell r="C64" t="str">
            <v>友結</v>
          </cell>
          <cell r="D64" t="str">
            <v>京セラ</v>
          </cell>
        </row>
        <row r="65">
          <cell r="A65" t="str">
            <v>き１８</v>
          </cell>
          <cell r="B65" t="str">
            <v>兼古</v>
          </cell>
          <cell r="C65" t="str">
            <v>翔太</v>
          </cell>
          <cell r="D65" t="str">
            <v>京セラ</v>
          </cell>
        </row>
        <row r="66">
          <cell r="A66" t="str">
            <v>き１９</v>
          </cell>
          <cell r="B66" t="str">
            <v>亀井</v>
          </cell>
          <cell r="C66" t="str">
            <v>莉乃</v>
          </cell>
          <cell r="D66" t="str">
            <v>京セラ</v>
          </cell>
        </row>
        <row r="67">
          <cell r="A67" t="str">
            <v>き２０</v>
          </cell>
          <cell r="B67" t="str">
            <v>川田</v>
          </cell>
          <cell r="C67" t="str">
            <v>貴也</v>
          </cell>
          <cell r="D67" t="str">
            <v>京セラ</v>
          </cell>
        </row>
        <row r="68">
          <cell r="A68" t="str">
            <v>き２１</v>
          </cell>
          <cell r="B68" t="str">
            <v>川田</v>
          </cell>
          <cell r="C68" t="str">
            <v>達也</v>
          </cell>
          <cell r="D68" t="str">
            <v>京セラ</v>
          </cell>
        </row>
        <row r="69">
          <cell r="A69" t="str">
            <v>き２２</v>
          </cell>
          <cell r="B69" t="str">
            <v>菊井</v>
          </cell>
          <cell r="C69" t="str">
            <v>鈴夏</v>
          </cell>
          <cell r="D69" t="str">
            <v>京セラ</v>
          </cell>
        </row>
        <row r="70">
          <cell r="A70" t="str">
            <v>き２３</v>
          </cell>
          <cell r="B70" t="str">
            <v>岸本</v>
          </cell>
          <cell r="C70" t="str">
            <v>恭介</v>
          </cell>
          <cell r="D70" t="str">
            <v>京セラ</v>
          </cell>
        </row>
        <row r="71">
          <cell r="A71" t="str">
            <v>き２４</v>
          </cell>
          <cell r="B71" t="str">
            <v>坂元</v>
          </cell>
          <cell r="C71" t="str">
            <v>智成</v>
          </cell>
          <cell r="D71" t="str">
            <v>京セラ</v>
          </cell>
        </row>
        <row r="72">
          <cell r="A72" t="str">
            <v>き２５</v>
          </cell>
          <cell r="B72" t="str">
            <v>櫻井</v>
          </cell>
          <cell r="C72" t="str">
            <v>貴哉</v>
          </cell>
          <cell r="D72" t="str">
            <v>京セラ</v>
          </cell>
        </row>
        <row r="73">
          <cell r="A73" t="str">
            <v>き２６</v>
          </cell>
          <cell r="B73" t="str">
            <v>佐治</v>
          </cell>
          <cell r="C73" t="str">
            <v>武</v>
          </cell>
          <cell r="D73" t="str">
            <v>京セラ</v>
          </cell>
        </row>
        <row r="74">
          <cell r="A74" t="str">
            <v>き２７</v>
          </cell>
          <cell r="B74" t="str">
            <v>佐藤</v>
          </cell>
          <cell r="C74" t="str">
            <v>祥</v>
          </cell>
          <cell r="D74" t="str">
            <v>京セラ</v>
          </cell>
        </row>
        <row r="75">
          <cell r="A75" t="str">
            <v>き２８</v>
          </cell>
          <cell r="B75" t="str">
            <v>澤田</v>
          </cell>
          <cell r="C75" t="str">
            <v>啓一</v>
          </cell>
          <cell r="D75" t="str">
            <v>京セラ</v>
          </cell>
        </row>
        <row r="76">
          <cell r="A76" t="str">
            <v>き２９</v>
          </cell>
          <cell r="B76" t="str">
            <v>篠原</v>
          </cell>
          <cell r="C76" t="str">
            <v>弘法</v>
          </cell>
          <cell r="D76" t="str">
            <v>京セラ</v>
          </cell>
        </row>
        <row r="77">
          <cell r="A77" t="str">
            <v>き３０</v>
          </cell>
          <cell r="B77" t="str">
            <v>島井</v>
          </cell>
          <cell r="C77" t="str">
            <v>美帆</v>
          </cell>
          <cell r="D77" t="str">
            <v>京セラ</v>
          </cell>
        </row>
        <row r="78">
          <cell r="A78" t="str">
            <v>き３１</v>
          </cell>
          <cell r="B78" t="str">
            <v>柴田</v>
          </cell>
          <cell r="C78" t="str">
            <v>雅寛</v>
          </cell>
          <cell r="D78" t="str">
            <v>京セラ</v>
          </cell>
        </row>
        <row r="79">
          <cell r="A79" t="str">
            <v>き３２</v>
          </cell>
          <cell r="B79" t="str">
            <v>清水</v>
          </cell>
          <cell r="C79" t="str">
            <v>陽介</v>
          </cell>
          <cell r="D79" t="str">
            <v>京セラ</v>
          </cell>
        </row>
        <row r="80">
          <cell r="A80" t="str">
            <v>き３３</v>
          </cell>
          <cell r="B80" t="str">
            <v>住谷</v>
          </cell>
          <cell r="C80" t="str">
            <v>岳司</v>
          </cell>
          <cell r="D80" t="str">
            <v>京セラ</v>
          </cell>
        </row>
        <row r="81">
          <cell r="A81" t="str">
            <v>き３４</v>
          </cell>
          <cell r="B81" t="str">
            <v>曽我</v>
          </cell>
          <cell r="C81" t="str">
            <v>卓矢</v>
          </cell>
          <cell r="D81" t="str">
            <v>京セラ</v>
          </cell>
        </row>
        <row r="82">
          <cell r="A82" t="str">
            <v>き３５</v>
          </cell>
          <cell r="B82" t="str">
            <v>竹村</v>
          </cell>
          <cell r="C82" t="str">
            <v>仁志</v>
          </cell>
          <cell r="D82" t="str">
            <v>京セラ</v>
          </cell>
        </row>
        <row r="83">
          <cell r="A83" t="str">
            <v>き３６</v>
          </cell>
          <cell r="B83" t="str">
            <v>田中</v>
          </cell>
          <cell r="C83" t="str">
            <v>正行</v>
          </cell>
          <cell r="D83" t="str">
            <v>京セラ</v>
          </cell>
        </row>
        <row r="84">
          <cell r="A84" t="str">
            <v>き３７</v>
          </cell>
          <cell r="B84" t="str">
            <v>田端</v>
          </cell>
          <cell r="C84" t="str">
            <v>輝子</v>
          </cell>
          <cell r="D84" t="str">
            <v>京セラ</v>
          </cell>
        </row>
        <row r="85">
          <cell r="A85" t="str">
            <v>き３８</v>
          </cell>
          <cell r="B85" t="str">
            <v>中元寺</v>
          </cell>
          <cell r="C85" t="str">
            <v>功貴</v>
          </cell>
          <cell r="D85" t="str">
            <v>京セラ</v>
          </cell>
        </row>
        <row r="86">
          <cell r="A86" t="str">
            <v>き３９</v>
          </cell>
          <cell r="B86" t="str">
            <v>永田</v>
          </cell>
          <cell r="C86" t="str">
            <v>寛教</v>
          </cell>
          <cell r="D86" t="str">
            <v>京セラ</v>
          </cell>
        </row>
        <row r="87">
          <cell r="A87" t="str">
            <v>き４０</v>
          </cell>
          <cell r="B87" t="str">
            <v>並河</v>
          </cell>
          <cell r="C87" t="str">
            <v>智加</v>
          </cell>
          <cell r="D87" t="str">
            <v>京セラ</v>
          </cell>
        </row>
        <row r="88">
          <cell r="A88" t="str">
            <v>き４１</v>
          </cell>
          <cell r="B88" t="str">
            <v>西岡</v>
          </cell>
          <cell r="C88" t="str">
            <v>庸介</v>
          </cell>
          <cell r="D88" t="str">
            <v>京セラ</v>
          </cell>
        </row>
        <row r="89">
          <cell r="A89" t="str">
            <v>き４２</v>
          </cell>
          <cell r="B89" t="str">
            <v>西田</v>
          </cell>
          <cell r="C89" t="str">
            <v>裕信</v>
          </cell>
          <cell r="D89" t="str">
            <v>京セラ</v>
          </cell>
        </row>
        <row r="90">
          <cell r="A90" t="str">
            <v>き４３</v>
          </cell>
          <cell r="B90" t="str">
            <v>馬場</v>
          </cell>
          <cell r="C90" t="str">
            <v>英年</v>
          </cell>
          <cell r="D90" t="str">
            <v>京セラ</v>
          </cell>
        </row>
        <row r="91">
          <cell r="A91" t="str">
            <v>き４４</v>
          </cell>
          <cell r="B91" t="str">
            <v>樋口</v>
          </cell>
          <cell r="C91" t="str">
            <v>大輔</v>
          </cell>
          <cell r="D91" t="str">
            <v>京セラ</v>
          </cell>
        </row>
        <row r="92">
          <cell r="A92" t="str">
            <v>き４５</v>
          </cell>
          <cell r="B92" t="str">
            <v>一瀬</v>
          </cell>
          <cell r="C92" t="str">
            <v>翔太</v>
          </cell>
          <cell r="D92" t="str">
            <v>京セラ</v>
          </cell>
        </row>
        <row r="93">
          <cell r="A93" t="str">
            <v>き４６</v>
          </cell>
          <cell r="B93" t="str">
            <v>廣瀬</v>
          </cell>
          <cell r="C93" t="str">
            <v>智也</v>
          </cell>
          <cell r="D93" t="str">
            <v>京セラ</v>
          </cell>
        </row>
        <row r="94">
          <cell r="A94" t="str">
            <v>き４７</v>
          </cell>
          <cell r="B94" t="str">
            <v>細川</v>
          </cell>
          <cell r="C94" t="str">
            <v>知剛</v>
          </cell>
          <cell r="D94" t="str">
            <v>京セラ</v>
          </cell>
        </row>
        <row r="95">
          <cell r="A95" t="str">
            <v>き４８</v>
          </cell>
          <cell r="B95" t="str">
            <v>松島</v>
          </cell>
          <cell r="C95" t="str">
            <v>理和</v>
          </cell>
          <cell r="D95" t="str">
            <v>京セラ</v>
          </cell>
        </row>
        <row r="96">
          <cell r="A96" t="str">
            <v>き４９</v>
          </cell>
          <cell r="B96" t="str">
            <v>松本</v>
          </cell>
          <cell r="C96" t="str">
            <v>太一</v>
          </cell>
          <cell r="D96" t="str">
            <v>京セラ</v>
          </cell>
        </row>
        <row r="97">
          <cell r="A97" t="str">
            <v>き５０</v>
          </cell>
          <cell r="B97" t="str">
            <v>宮道</v>
          </cell>
          <cell r="C97" t="str">
            <v>祐介</v>
          </cell>
          <cell r="D97" t="str">
            <v>京セラ</v>
          </cell>
        </row>
        <row r="98">
          <cell r="A98" t="str">
            <v>き５１</v>
          </cell>
          <cell r="B98" t="str">
            <v>村西</v>
          </cell>
          <cell r="C98" t="str">
            <v>徹</v>
          </cell>
          <cell r="D98" t="str">
            <v>京セラ</v>
          </cell>
        </row>
        <row r="99">
          <cell r="A99" t="str">
            <v>き５２</v>
          </cell>
          <cell r="B99" t="str">
            <v>村尾</v>
          </cell>
          <cell r="C99" t="str">
            <v>彰了</v>
          </cell>
          <cell r="D99" t="str">
            <v>京セラ</v>
          </cell>
        </row>
        <row r="100">
          <cell r="A100" t="str">
            <v>き５３</v>
          </cell>
          <cell r="B100" t="str">
            <v>森</v>
          </cell>
          <cell r="C100" t="str">
            <v>涼花</v>
          </cell>
          <cell r="D100" t="str">
            <v>京セラ</v>
          </cell>
        </row>
        <row r="101">
          <cell r="A101" t="str">
            <v>き５４</v>
          </cell>
          <cell r="B101" t="str">
            <v>森</v>
          </cell>
          <cell r="C101" t="str">
            <v>愛捺花</v>
          </cell>
          <cell r="D101" t="str">
            <v>京セラ</v>
          </cell>
        </row>
        <row r="102">
          <cell r="A102" t="str">
            <v>き５５</v>
          </cell>
          <cell r="B102" t="str">
            <v>薮内</v>
          </cell>
          <cell r="C102" t="str">
            <v>陸久</v>
          </cell>
          <cell r="D102" t="str">
            <v>京セラ</v>
          </cell>
        </row>
        <row r="103">
          <cell r="A103" t="str">
            <v>き５６</v>
          </cell>
          <cell r="B103" t="str">
            <v>山本</v>
          </cell>
          <cell r="C103" t="str">
            <v>和樹</v>
          </cell>
          <cell r="D103" t="str">
            <v>京セラ</v>
          </cell>
        </row>
        <row r="104">
          <cell r="A104" t="str">
            <v>き５７</v>
          </cell>
          <cell r="B104" t="str">
            <v>山本</v>
          </cell>
          <cell r="C104" t="str">
            <v>　真</v>
          </cell>
          <cell r="D104" t="str">
            <v>京セラ</v>
          </cell>
        </row>
        <row r="105">
          <cell r="A105" t="str">
            <v>き５８</v>
          </cell>
          <cell r="B105" t="str">
            <v>由井</v>
          </cell>
          <cell r="C105" t="str">
            <v>利紗子</v>
          </cell>
          <cell r="D105" t="str">
            <v>京セラ</v>
          </cell>
        </row>
        <row r="106">
          <cell r="A106" t="str">
            <v>き５９</v>
          </cell>
          <cell r="B106" t="str">
            <v>吉本</v>
          </cell>
          <cell r="C106" t="str">
            <v>泰二</v>
          </cell>
          <cell r="D106" t="str">
            <v>京セラ</v>
          </cell>
        </row>
        <row r="107">
          <cell r="A107" t="str">
            <v>き６４</v>
          </cell>
          <cell r="B107" t="str">
            <v>福島</v>
          </cell>
          <cell r="C107" t="str">
            <v>勇輔</v>
          </cell>
          <cell r="D107" t="str">
            <v>京セラ</v>
          </cell>
        </row>
        <row r="108">
          <cell r="A108" t="str">
            <v>き６５</v>
          </cell>
          <cell r="B108" t="str">
            <v>中尾</v>
          </cell>
          <cell r="C108" t="str">
            <v>慶太</v>
          </cell>
          <cell r="D108" t="str">
            <v>京セラ</v>
          </cell>
        </row>
        <row r="109">
          <cell r="A109" t="str">
            <v>き６６</v>
          </cell>
          <cell r="B109" t="str">
            <v>奥田</v>
          </cell>
          <cell r="C109" t="str">
            <v>響介</v>
          </cell>
          <cell r="D109" t="str">
            <v>京セラ</v>
          </cell>
        </row>
        <row r="110">
          <cell r="A110" t="str">
            <v>き３２</v>
          </cell>
          <cell r="B110" t="str">
            <v>薮内</v>
          </cell>
          <cell r="C110" t="str">
            <v>陸久</v>
          </cell>
          <cell r="D110" t="str">
            <v>京セラ</v>
          </cell>
        </row>
        <row r="111">
          <cell r="A111" t="str">
            <v>き３３</v>
          </cell>
          <cell r="B111" t="str">
            <v>山本</v>
          </cell>
          <cell r="C111" t="str">
            <v>和樹</v>
          </cell>
          <cell r="D111" t="str">
            <v>京セラ</v>
          </cell>
        </row>
        <row r="112">
          <cell r="A112" t="str">
            <v>き３４</v>
          </cell>
          <cell r="B112" t="str">
            <v>松井美和子</v>
          </cell>
          <cell r="C112" t="str">
            <v>　真</v>
          </cell>
          <cell r="D112" t="str">
            <v>miwako-matsui-216@hotmail.co.jp</v>
          </cell>
        </row>
        <row r="113">
          <cell r="A113" t="str">
            <v>き３５</v>
          </cell>
          <cell r="B113" t="str">
            <v>吉本</v>
          </cell>
          <cell r="C113" t="str">
            <v>泰二</v>
          </cell>
          <cell r="D113" t="str">
            <v>京セラ</v>
          </cell>
        </row>
        <row r="114">
          <cell r="A114" t="str">
            <v>き３６</v>
          </cell>
          <cell r="B114" t="str">
            <v>松井美和子</v>
          </cell>
          <cell r="C114" t="str">
            <v>仁志</v>
          </cell>
          <cell r="D114" t="str">
            <v>miwako-matsui-216@hotmail.co.jp</v>
          </cell>
        </row>
        <row r="115">
          <cell r="A115" t="str">
            <v>き３７</v>
          </cell>
          <cell r="B115" t="str">
            <v>浅田</v>
          </cell>
          <cell r="C115" t="str">
            <v>亜祐子</v>
          </cell>
          <cell r="D115" t="str">
            <v>京セラ</v>
          </cell>
        </row>
        <row r="116">
          <cell r="A116" t="str">
            <v>き３８</v>
          </cell>
          <cell r="B116" t="str">
            <v>菊井</v>
          </cell>
          <cell r="C116" t="str">
            <v>鈴夏</v>
          </cell>
          <cell r="D116" t="str">
            <v>略称</v>
          </cell>
        </row>
        <row r="117">
          <cell r="A117" t="str">
            <v>ふ１</v>
          </cell>
          <cell r="B117" t="str">
            <v>水本</v>
          </cell>
          <cell r="C117" t="str">
            <v>淳史</v>
          </cell>
          <cell r="D117" t="str">
            <v>フレンズ</v>
          </cell>
        </row>
        <row r="118">
          <cell r="A118" t="str">
            <v>ふ２</v>
          </cell>
          <cell r="B118" t="str">
            <v>清水</v>
          </cell>
          <cell r="C118" t="str">
            <v>善弘</v>
          </cell>
          <cell r="D118" t="str">
            <v>略称</v>
          </cell>
        </row>
        <row r="119">
          <cell r="A119" t="str">
            <v>ふ１</v>
          </cell>
          <cell r="B119" t="str">
            <v>水本</v>
          </cell>
          <cell r="C119" t="str">
            <v>淳史</v>
          </cell>
          <cell r="D119" t="str">
            <v>フレンズ</v>
          </cell>
        </row>
        <row r="120">
          <cell r="A120" t="str">
            <v>ふ２</v>
          </cell>
          <cell r="B120" t="str">
            <v>清水</v>
          </cell>
          <cell r="C120" t="str">
            <v>善弘</v>
          </cell>
          <cell r="D120" t="str">
            <v>フレンズ</v>
          </cell>
        </row>
        <row r="121">
          <cell r="A121" t="str">
            <v>ふ３</v>
          </cell>
          <cell r="B121" t="str">
            <v>長谷出</v>
          </cell>
          <cell r="C121" t="str">
            <v> 浩</v>
          </cell>
          <cell r="D121" t="str">
            <v>フレンズ</v>
          </cell>
        </row>
        <row r="122">
          <cell r="A122" t="str">
            <v>ふ４</v>
          </cell>
          <cell r="B122" t="str">
            <v>山崎 </v>
          </cell>
          <cell r="C122" t="str">
            <v> 豊</v>
          </cell>
          <cell r="D122" t="str">
            <v>フレンズ</v>
          </cell>
        </row>
        <row r="123">
          <cell r="A123" t="str">
            <v>ふ５</v>
          </cell>
          <cell r="B123" t="str">
            <v>成宮</v>
          </cell>
          <cell r="C123" t="str">
            <v>康弘</v>
          </cell>
          <cell r="D123" t="str">
            <v>フレンズ</v>
          </cell>
        </row>
        <row r="124">
          <cell r="A124" t="str">
            <v>ふ６</v>
          </cell>
          <cell r="B124" t="str">
            <v>水本</v>
          </cell>
          <cell r="C124" t="str">
            <v>佑人</v>
          </cell>
          <cell r="D124" t="str">
            <v>フレンズ</v>
          </cell>
        </row>
        <row r="125">
          <cell r="A125" t="str">
            <v>ふ７</v>
          </cell>
          <cell r="B125" t="str">
            <v>小路</v>
          </cell>
          <cell r="C125" t="str">
            <v> 貴</v>
          </cell>
          <cell r="D125" t="str">
            <v>フレンズ</v>
          </cell>
        </row>
        <row r="126">
          <cell r="A126" t="str">
            <v>ふ８</v>
          </cell>
          <cell r="B126" t="str">
            <v>平塚</v>
          </cell>
          <cell r="C126" t="str">
            <v> 聡</v>
          </cell>
          <cell r="D126" t="str">
            <v>フレンズ</v>
          </cell>
        </row>
        <row r="127">
          <cell r="A127" t="str">
            <v>ふ９</v>
          </cell>
          <cell r="B127" t="str">
            <v>池端</v>
          </cell>
          <cell r="C127" t="str">
            <v>誠治</v>
          </cell>
          <cell r="D127" t="str">
            <v>フレンズ</v>
          </cell>
        </row>
        <row r="128">
          <cell r="A128" t="str">
            <v>ふ１０</v>
          </cell>
          <cell r="B128" t="str">
            <v>三代</v>
          </cell>
          <cell r="C128" t="str">
            <v>康成</v>
          </cell>
          <cell r="D128" t="str">
            <v>フレンズ</v>
          </cell>
        </row>
        <row r="129">
          <cell r="A129" t="str">
            <v>ふ１１</v>
          </cell>
          <cell r="B129" t="str">
            <v>伊吹</v>
          </cell>
          <cell r="C129" t="str">
            <v>邦子</v>
          </cell>
          <cell r="D129" t="str">
            <v>フレンズ</v>
          </cell>
        </row>
        <row r="130">
          <cell r="A130" t="str">
            <v>ふ１２</v>
          </cell>
          <cell r="B130" t="str">
            <v>筒井</v>
          </cell>
          <cell r="C130" t="str">
            <v>珠世</v>
          </cell>
          <cell r="D130" t="str">
            <v>フレンズ</v>
          </cell>
        </row>
        <row r="131">
          <cell r="A131" t="str">
            <v>ふ１３</v>
          </cell>
          <cell r="B131" t="str">
            <v>松井</v>
          </cell>
          <cell r="C131" t="str">
            <v>美和子</v>
          </cell>
          <cell r="D131" t="str">
            <v>フレンズ</v>
          </cell>
        </row>
        <row r="132">
          <cell r="A132" t="str">
            <v>ふ１４</v>
          </cell>
          <cell r="B132" t="str">
            <v>三代</v>
          </cell>
          <cell r="C132" t="str">
            <v>梨絵</v>
          </cell>
          <cell r="D132" t="str">
            <v>フレンズ</v>
          </cell>
        </row>
        <row r="133">
          <cell r="A133" t="str">
            <v>ふ１５</v>
          </cell>
          <cell r="B133" t="str">
            <v>土肥</v>
          </cell>
          <cell r="C133" t="str">
            <v>祐子</v>
          </cell>
          <cell r="D133" t="str">
            <v>フレンズ</v>
          </cell>
        </row>
        <row r="134">
          <cell r="A134" t="str">
            <v>ふ１６</v>
          </cell>
          <cell r="B134" t="str">
            <v>岡野</v>
          </cell>
          <cell r="C134" t="str">
            <v>羽</v>
          </cell>
          <cell r="D134" t="str">
            <v>フレンズ</v>
          </cell>
        </row>
        <row r="135">
          <cell r="A135" t="str">
            <v>ふ１７</v>
          </cell>
          <cell r="B135" t="str">
            <v>松村</v>
          </cell>
          <cell r="C135" t="str">
            <v>明香</v>
          </cell>
          <cell r="D135" t="str">
            <v>フレンズ</v>
          </cell>
        </row>
        <row r="136">
          <cell r="A136" t="str">
            <v>ふ１８</v>
          </cell>
          <cell r="B136" t="str">
            <v>大野</v>
          </cell>
          <cell r="C136" t="str">
            <v>美南</v>
          </cell>
          <cell r="D136" t="str">
            <v>フレンズ</v>
          </cell>
        </row>
        <row r="137">
          <cell r="A137" t="str">
            <v>ふ１９</v>
          </cell>
          <cell r="B137" t="str">
            <v>鍵弥</v>
          </cell>
          <cell r="C137" t="str">
            <v>初美</v>
          </cell>
          <cell r="D137" t="str">
            <v>フレンズ</v>
          </cell>
        </row>
        <row r="138">
          <cell r="A138" t="str">
            <v>ふ２０</v>
          </cell>
          <cell r="B138" t="str">
            <v>吉岡</v>
          </cell>
          <cell r="C138" t="str">
            <v>京子</v>
          </cell>
          <cell r="D138" t="str">
            <v>フレンズ</v>
          </cell>
        </row>
        <row r="139">
          <cell r="A139" t="str">
            <v>き６１</v>
          </cell>
          <cell r="B139" t="str">
            <v>川田</v>
          </cell>
          <cell r="C139" t="str">
            <v>達也</v>
          </cell>
          <cell r="D139" t="str">
            <v>京セラ</v>
          </cell>
        </row>
        <row r="140">
          <cell r="A140" t="str">
            <v>き６２</v>
          </cell>
          <cell r="B140" t="str">
            <v>川田</v>
          </cell>
          <cell r="C140" t="str">
            <v>貴也</v>
          </cell>
          <cell r="D140" t="str">
            <v>京セラ</v>
          </cell>
        </row>
        <row r="141">
          <cell r="A141" t="str">
            <v>き６３</v>
          </cell>
          <cell r="B141" t="str">
            <v>岸本</v>
          </cell>
          <cell r="C141" t="str">
            <v>恭介</v>
          </cell>
          <cell r="D141" t="str">
            <v>京セラ</v>
          </cell>
        </row>
        <row r="142">
          <cell r="A142" t="str">
            <v>き６４</v>
          </cell>
          <cell r="B142" t="str">
            <v>佐治</v>
          </cell>
          <cell r="C142" t="str">
            <v> 武</v>
          </cell>
          <cell r="D142" t="str">
            <v>京セラ</v>
          </cell>
        </row>
        <row r="143">
          <cell r="A143" t="str">
            <v>き６５</v>
          </cell>
          <cell r="B143" t="str">
            <v>佐藤</v>
          </cell>
          <cell r="C143" t="str">
            <v> 祥</v>
          </cell>
          <cell r="D143" t="str">
            <v>京セラ</v>
          </cell>
        </row>
        <row r="144">
          <cell r="A144" t="str">
            <v>き６６</v>
          </cell>
          <cell r="B144" t="str">
            <v>細川</v>
          </cell>
          <cell r="C144" t="str">
            <v>知剛</v>
          </cell>
          <cell r="D144" t="str">
            <v>京セラ</v>
          </cell>
        </row>
        <row r="145">
          <cell r="A145" t="str">
            <v>き６７</v>
          </cell>
          <cell r="B145" t="str">
            <v>長谷出　浩</v>
          </cell>
          <cell r="C145" t="str">
            <v>成行</v>
          </cell>
          <cell r="D145" t="str">
            <v>hasede@keiaikai.or.jp</v>
          </cell>
        </row>
        <row r="146">
          <cell r="A146" t="str">
            <v>き６８</v>
          </cell>
          <cell r="B146" t="str">
            <v>代表　鍵谷　浩太</v>
          </cell>
          <cell r="C146" t="str">
            <v>香奈依</v>
          </cell>
          <cell r="D146" t="str">
            <v>kyu-chosu0808@outlook.jp</v>
          </cell>
        </row>
        <row r="147">
          <cell r="A147" t="str">
            <v>き６９</v>
          </cell>
          <cell r="B147" t="str">
            <v>金山</v>
          </cell>
          <cell r="C147" t="str">
            <v>真理子</v>
          </cell>
          <cell r="D147" t="str">
            <v>京セラ</v>
          </cell>
        </row>
        <row r="148">
          <cell r="A148" t="str">
            <v>き７０</v>
          </cell>
          <cell r="B148" t="str">
            <v>代表　鍵谷　浩太</v>
          </cell>
          <cell r="C148" t="str">
            <v>莉乃</v>
          </cell>
          <cell r="D148" t="str">
            <v>kyu-chosu0808@outlook.jp</v>
          </cell>
        </row>
        <row r="149">
          <cell r="A149" t="str">
            <v>き７１</v>
          </cell>
          <cell r="B149" t="str">
            <v>東近江グリフィンズ</v>
          </cell>
          <cell r="C149" t="str">
            <v>美帆</v>
          </cell>
          <cell r="D149" t="str">
            <v>正式名称</v>
          </cell>
        </row>
        <row r="150">
          <cell r="A150" t="str">
            <v>ぐ０１</v>
          </cell>
          <cell r="B150" t="str">
            <v>グリフィンズ　</v>
          </cell>
          <cell r="C150" t="str">
            <v>浩太</v>
          </cell>
          <cell r="D150" t="str">
            <v>略称</v>
          </cell>
        </row>
        <row r="151">
          <cell r="A151" t="str">
            <v>ぐ０２</v>
          </cell>
          <cell r="B151" t="str">
            <v>東近江グリフィンズ</v>
          </cell>
          <cell r="C151" t="str">
            <v>恵亮</v>
          </cell>
          <cell r="D151" t="str">
            <v>正式名称</v>
          </cell>
        </row>
        <row r="152">
          <cell r="A152" t="str">
            <v>ぐ０１</v>
          </cell>
          <cell r="B152" t="str">
            <v>鍵谷</v>
          </cell>
          <cell r="C152" t="str">
            <v>浩太</v>
          </cell>
          <cell r="D152" t="str">
            <v>グリフィンズ　</v>
          </cell>
        </row>
        <row r="153">
          <cell r="A153" t="str">
            <v>ぐ０２</v>
          </cell>
          <cell r="B153" t="str">
            <v>浅田</v>
          </cell>
          <cell r="C153" t="str">
            <v>恵亮</v>
          </cell>
          <cell r="D153" t="str">
            <v>グリフィンズ　</v>
          </cell>
        </row>
        <row r="154">
          <cell r="A154" t="str">
            <v>ぐ０３</v>
          </cell>
          <cell r="B154" t="str">
            <v>中西</v>
          </cell>
          <cell r="C154" t="str">
            <v>泰輝</v>
          </cell>
          <cell r="D154" t="str">
            <v>グリフィンズ　</v>
          </cell>
        </row>
        <row r="155">
          <cell r="A155" t="str">
            <v>ぐ０４</v>
          </cell>
          <cell r="B155" t="str">
            <v>梅本</v>
          </cell>
          <cell r="C155" t="str">
            <v>彬充</v>
          </cell>
          <cell r="D155" t="str">
            <v>グリフィンズ　</v>
          </cell>
        </row>
        <row r="156">
          <cell r="A156" t="str">
            <v>ぐ０５</v>
          </cell>
          <cell r="B156" t="str">
            <v>浦崎</v>
          </cell>
          <cell r="C156" t="str">
            <v>康平</v>
          </cell>
          <cell r="D156" t="str">
            <v>グリフィンズ　</v>
          </cell>
        </row>
        <row r="157">
          <cell r="A157" t="str">
            <v>ぐ０６</v>
          </cell>
          <cell r="B157" t="str">
            <v>中山</v>
          </cell>
          <cell r="C157" t="str">
            <v>幸典</v>
          </cell>
          <cell r="D157" t="str">
            <v>グリフィンズ　</v>
          </cell>
        </row>
        <row r="158">
          <cell r="A158" t="str">
            <v>ぐ０７</v>
          </cell>
          <cell r="B158" t="str">
            <v>北野</v>
          </cell>
          <cell r="C158" t="str">
            <v>照幸</v>
          </cell>
          <cell r="D158" t="str">
            <v>グリフィンズ　</v>
          </cell>
        </row>
        <row r="159">
          <cell r="A159" t="str">
            <v>ぐ０８</v>
          </cell>
          <cell r="B159" t="str">
            <v>村上</v>
          </cell>
          <cell r="C159" t="str">
            <v>卓</v>
          </cell>
          <cell r="D159" t="str">
            <v>グリフィンズ　</v>
          </cell>
        </row>
        <row r="160">
          <cell r="A160" t="str">
            <v>ぐ０９</v>
          </cell>
          <cell r="B160" t="str">
            <v>久保</v>
          </cell>
          <cell r="C160" t="str">
            <v>侑暉</v>
          </cell>
          <cell r="D160" t="str">
            <v>グリフィンズ　</v>
          </cell>
        </row>
        <row r="161">
          <cell r="A161" t="str">
            <v>ぐ１０</v>
          </cell>
          <cell r="B161" t="str">
            <v>井ノ口</v>
          </cell>
          <cell r="C161" t="str">
            <v>幹也</v>
          </cell>
          <cell r="D161" t="str">
            <v>グリフィンズ　</v>
          </cell>
        </row>
        <row r="162">
          <cell r="A162" t="str">
            <v>ぐ１１</v>
          </cell>
          <cell r="B162" t="str">
            <v>漆原</v>
          </cell>
          <cell r="C162" t="str">
            <v>大介</v>
          </cell>
          <cell r="D162" t="str">
            <v>グリフィンズ　</v>
          </cell>
        </row>
        <row r="163">
          <cell r="A163" t="str">
            <v>ぐ１２</v>
          </cell>
          <cell r="B163" t="str">
            <v>漆原</v>
          </cell>
          <cell r="C163" t="str">
            <v>友里</v>
          </cell>
          <cell r="D163" t="str">
            <v>グリフィンズ　</v>
          </cell>
        </row>
        <row r="164">
          <cell r="A164" t="str">
            <v>ぐ１３</v>
          </cell>
          <cell r="B164" t="str">
            <v>藤井</v>
          </cell>
          <cell r="C164" t="str">
            <v>正和</v>
          </cell>
          <cell r="D164" t="str">
            <v>グリフィンズ　</v>
          </cell>
        </row>
        <row r="165">
          <cell r="A165" t="str">
            <v>ぐ１４</v>
          </cell>
          <cell r="B165" t="str">
            <v>武藤</v>
          </cell>
          <cell r="C165" t="str">
            <v>幸宏</v>
          </cell>
          <cell r="D165" t="str">
            <v>グリフィンズ　</v>
          </cell>
        </row>
        <row r="166">
          <cell r="A166" t="str">
            <v>ぐ１５</v>
          </cell>
          <cell r="B166" t="str">
            <v>濱田</v>
          </cell>
          <cell r="C166" t="str">
            <v>彬弘</v>
          </cell>
          <cell r="D166" t="str">
            <v>グリフィンズ　</v>
          </cell>
        </row>
        <row r="167">
          <cell r="A167" t="str">
            <v>ぐ１６</v>
          </cell>
          <cell r="B167" t="str">
            <v>濱田</v>
          </cell>
          <cell r="C167" t="str">
            <v>晴香</v>
          </cell>
          <cell r="D167" t="str">
            <v>グリフィンズ　</v>
          </cell>
        </row>
        <row r="168">
          <cell r="A168" t="str">
            <v>ぐ１７</v>
          </cell>
          <cell r="B168" t="str">
            <v>和田</v>
          </cell>
          <cell r="C168" t="str">
            <v>桃子</v>
          </cell>
          <cell r="D168" t="str">
            <v>グリフィンズ　</v>
          </cell>
        </row>
        <row r="169">
          <cell r="A169" t="str">
            <v>ぐ１８</v>
          </cell>
          <cell r="B169" t="str">
            <v>藤岡</v>
          </cell>
          <cell r="C169" t="str">
            <v>美智子</v>
          </cell>
          <cell r="D169" t="str">
            <v>グリフィンズ　</v>
          </cell>
        </row>
        <row r="170">
          <cell r="A170" t="str">
            <v>ぐ１９</v>
          </cell>
          <cell r="B170" t="str">
            <v>小出</v>
          </cell>
          <cell r="C170" t="str">
            <v>周平</v>
          </cell>
          <cell r="D170" t="str">
            <v>グリフィンズ　</v>
          </cell>
        </row>
        <row r="171">
          <cell r="A171" t="str">
            <v>ぐ２０</v>
          </cell>
          <cell r="B171" t="str">
            <v>中根</v>
          </cell>
          <cell r="C171" t="str">
            <v>啓伍</v>
          </cell>
          <cell r="D171" t="str">
            <v>グリフィンズ　</v>
          </cell>
        </row>
        <row r="172">
          <cell r="A172" t="str">
            <v>ぐ２１</v>
          </cell>
          <cell r="B172" t="str">
            <v>岩崎</v>
          </cell>
          <cell r="C172" t="str">
            <v>順子</v>
          </cell>
          <cell r="D172" t="str">
            <v>グリフィンズ　</v>
          </cell>
        </row>
        <row r="173">
          <cell r="A173" t="str">
            <v>ぐ２２</v>
          </cell>
          <cell r="B173" t="str">
            <v>今井</v>
          </cell>
          <cell r="C173" t="str">
            <v>あづさ</v>
          </cell>
          <cell r="D173" t="str">
            <v>グリフィンズ　</v>
          </cell>
        </row>
        <row r="174">
          <cell r="A174" t="str">
            <v>ぐ２３</v>
          </cell>
          <cell r="B174" t="str">
            <v>深尾</v>
          </cell>
          <cell r="C174" t="str">
            <v>純子</v>
          </cell>
          <cell r="D174" t="str">
            <v>グリフィンズ　</v>
          </cell>
        </row>
        <row r="175">
          <cell r="A175" t="str">
            <v>ぐ２４</v>
          </cell>
          <cell r="B175" t="str">
            <v>山本</v>
          </cell>
          <cell r="C175" t="str">
            <v>将義</v>
          </cell>
          <cell r="D175" t="str">
            <v>グリフィンズ　</v>
          </cell>
        </row>
        <row r="176">
          <cell r="A176" t="str">
            <v>ぐ２５</v>
          </cell>
          <cell r="B176" t="str">
            <v>西原</v>
          </cell>
          <cell r="C176" t="str">
            <v>達也</v>
          </cell>
          <cell r="D176" t="str">
            <v>グリフィンズ　</v>
          </cell>
        </row>
        <row r="177">
          <cell r="A177" t="str">
            <v>ぐ２６</v>
          </cell>
          <cell r="B177" t="str">
            <v>伊藤</v>
          </cell>
          <cell r="C177" t="str">
            <v>牧子</v>
          </cell>
          <cell r="D177" t="str">
            <v>グリフィンズ　</v>
          </cell>
        </row>
        <row r="178">
          <cell r="A178" t="str">
            <v>ぐ２７</v>
          </cell>
          <cell r="B178" t="str">
            <v>田内</v>
          </cell>
          <cell r="C178" t="str">
            <v>孝宜</v>
          </cell>
          <cell r="D178" t="str">
            <v>グリフィンズ　</v>
          </cell>
        </row>
        <row r="179">
          <cell r="A179" t="str">
            <v>ぐ２８</v>
          </cell>
          <cell r="B179" t="str">
            <v>吉野</v>
          </cell>
          <cell r="C179" t="str">
            <v>淳也</v>
          </cell>
          <cell r="D179" t="str">
            <v>グリフィンズ　</v>
          </cell>
        </row>
        <row r="180">
          <cell r="A180" t="str">
            <v>ぐ２９</v>
          </cell>
          <cell r="B180" t="str">
            <v>岸田</v>
          </cell>
          <cell r="C180" t="str">
            <v>直也</v>
          </cell>
          <cell r="D180" t="str">
            <v>グリフィンズ　</v>
          </cell>
        </row>
        <row r="181">
          <cell r="A181" t="str">
            <v>ぐ３０</v>
          </cell>
          <cell r="B181" t="str">
            <v>東</v>
          </cell>
          <cell r="C181" t="str">
            <v>恵</v>
          </cell>
          <cell r="D181" t="str">
            <v>グリフィンズ　</v>
          </cell>
        </row>
        <row r="182">
          <cell r="A182" t="str">
            <v>ぐ３１</v>
          </cell>
          <cell r="B182" t="str">
            <v>土田</v>
          </cell>
          <cell r="C182" t="str">
            <v>哲也</v>
          </cell>
          <cell r="D182" t="str">
            <v>グリフィンズ　</v>
          </cell>
        </row>
        <row r="183">
          <cell r="A183" t="str">
            <v>ぐ３２</v>
          </cell>
          <cell r="B183" t="str">
            <v>佐野</v>
          </cell>
          <cell r="C183" t="str">
            <v>望</v>
          </cell>
          <cell r="D183" t="str">
            <v>グリフィンズ　</v>
          </cell>
        </row>
        <row r="184">
          <cell r="A184" t="str">
            <v>ぐ３３</v>
          </cell>
          <cell r="B184" t="str">
            <v>金谷</v>
          </cell>
          <cell r="C184" t="str">
            <v>太郎</v>
          </cell>
          <cell r="D184" t="str">
            <v>グリフィンズ　</v>
          </cell>
        </row>
        <row r="185">
          <cell r="A185" t="str">
            <v>ぐ３４</v>
          </cell>
          <cell r="B185" t="str">
            <v>古市</v>
          </cell>
          <cell r="C185" t="str">
            <v>卓志</v>
          </cell>
          <cell r="D185" t="str">
            <v>グリフィンズ　</v>
          </cell>
        </row>
        <row r="186">
          <cell r="A186" t="str">
            <v>ぐ３５</v>
          </cell>
          <cell r="B186" t="str">
            <v>佐野</v>
          </cell>
          <cell r="C186" t="str">
            <v>香織</v>
          </cell>
          <cell r="D186" t="str">
            <v>グリフィンズ　</v>
          </cell>
        </row>
        <row r="187">
          <cell r="A187" t="str">
            <v>ぐ３６</v>
          </cell>
          <cell r="B187" t="str">
            <v>向井</v>
          </cell>
          <cell r="C187" t="str">
            <v>章人</v>
          </cell>
          <cell r="D187" t="str">
            <v>グリフィンズ　</v>
          </cell>
        </row>
        <row r="188">
          <cell r="A188" t="str">
            <v>ぐ３７</v>
          </cell>
          <cell r="B188" t="str">
            <v>吉村</v>
          </cell>
          <cell r="C188" t="str">
            <v>安梨佐</v>
          </cell>
          <cell r="D188" t="str">
            <v>グリフィンズ　</v>
          </cell>
        </row>
        <row r="189">
          <cell r="A189" t="str">
            <v>ぐ３８</v>
          </cell>
          <cell r="B189" t="str">
            <v>荒木</v>
          </cell>
          <cell r="C189" t="str">
            <v>麻友</v>
          </cell>
          <cell r="D189" t="str">
            <v>グリフィンズ　</v>
          </cell>
        </row>
        <row r="190">
          <cell r="A190" t="str">
            <v>ぐ３９</v>
          </cell>
          <cell r="B190" t="str">
            <v>菊地</v>
          </cell>
          <cell r="C190" t="str">
            <v>健太郎</v>
          </cell>
          <cell r="D190" t="str">
            <v>グリフィンズ　</v>
          </cell>
        </row>
        <row r="191">
          <cell r="A191" t="str">
            <v>ぐ４０</v>
          </cell>
          <cell r="B191" t="str">
            <v>瀬古</v>
          </cell>
          <cell r="C191" t="str">
            <v>悠貴</v>
          </cell>
          <cell r="D191" t="str">
            <v>グリフィンズ　</v>
          </cell>
        </row>
        <row r="192">
          <cell r="A192" t="str">
            <v>ぐ４１</v>
          </cell>
          <cell r="B192" t="str">
            <v>鈴置</v>
          </cell>
          <cell r="C192" t="str">
            <v>朋也</v>
          </cell>
          <cell r="D192" t="str">
            <v>グリフィンズ　</v>
          </cell>
        </row>
        <row r="193">
          <cell r="A193" t="str">
            <v>ぐ４２</v>
          </cell>
          <cell r="B193" t="str">
            <v>山本</v>
          </cell>
          <cell r="C193" t="str">
            <v>順子</v>
          </cell>
          <cell r="D193" t="str">
            <v>グリフィンズ　</v>
          </cell>
        </row>
        <row r="194">
          <cell r="A194">
            <v>43696</v>
          </cell>
        </row>
        <row r="200">
          <cell r="B200" t="str">
            <v>川並和之</v>
          </cell>
          <cell r="D200" t="str">
            <v>kawanami0930@yahoo.co.jp</v>
          </cell>
        </row>
        <row r="202">
          <cell r="B202" t="str">
            <v>川並和之</v>
          </cell>
          <cell r="D202" t="str">
            <v>kawanami0930@yahoo.co.jp</v>
          </cell>
        </row>
        <row r="203">
          <cell r="B203" t="str">
            <v>Ｋテニスカレッジ</v>
          </cell>
          <cell r="D203" t="str">
            <v>正式名称</v>
          </cell>
        </row>
        <row r="204">
          <cell r="B204" t="str">
            <v>Kテニス</v>
          </cell>
          <cell r="D204" t="str">
            <v>略称</v>
          </cell>
        </row>
        <row r="205">
          <cell r="A205" t="str">
            <v>け０１</v>
          </cell>
          <cell r="B205" t="str">
            <v>Ｋテニスカレッジ</v>
          </cell>
          <cell r="C205" t="str">
            <v>和紀</v>
          </cell>
          <cell r="D205" t="str">
            <v>正式名称</v>
          </cell>
        </row>
        <row r="206">
          <cell r="A206" t="str">
            <v>け０２</v>
          </cell>
          <cell r="B206" t="str">
            <v>Kテニス</v>
          </cell>
          <cell r="C206" t="str">
            <v>政治</v>
          </cell>
          <cell r="D206" t="str">
            <v>略称</v>
          </cell>
        </row>
        <row r="207">
          <cell r="A207" t="str">
            <v>け０１</v>
          </cell>
          <cell r="B207" t="str">
            <v>稲岡</v>
          </cell>
          <cell r="C207" t="str">
            <v>和紀</v>
          </cell>
          <cell r="D207" t="str">
            <v>Kテニス</v>
          </cell>
        </row>
        <row r="208">
          <cell r="A208" t="str">
            <v>け０２</v>
          </cell>
          <cell r="B208" t="str">
            <v>川上</v>
          </cell>
          <cell r="C208" t="str">
            <v>政治</v>
          </cell>
          <cell r="D208" t="str">
            <v>Kテニス</v>
          </cell>
        </row>
        <row r="209">
          <cell r="A209" t="str">
            <v>け０３</v>
          </cell>
          <cell r="B209" t="str">
            <v>上村</v>
          </cell>
          <cell r="C209" t="str">
            <v>悠大</v>
          </cell>
          <cell r="D209" t="str">
            <v>Kテニス</v>
          </cell>
        </row>
        <row r="210">
          <cell r="A210" t="str">
            <v>け０４</v>
          </cell>
          <cell r="B210" t="str">
            <v>上村</v>
          </cell>
          <cell r="C210" t="str">
            <v>　武</v>
          </cell>
          <cell r="D210" t="str">
            <v>Kテニス</v>
          </cell>
        </row>
        <row r="211">
          <cell r="A211" t="str">
            <v>け０５</v>
          </cell>
          <cell r="B211" t="str">
            <v>川上</v>
          </cell>
          <cell r="C211" t="str">
            <v>悠作</v>
          </cell>
          <cell r="D211" t="str">
            <v>Kテニス</v>
          </cell>
        </row>
        <row r="212">
          <cell r="A212" t="str">
            <v>け０６</v>
          </cell>
          <cell r="B212" t="str">
            <v>川並</v>
          </cell>
          <cell r="C212" t="str">
            <v>和之</v>
          </cell>
          <cell r="D212" t="str">
            <v>Kテニス</v>
          </cell>
        </row>
        <row r="213">
          <cell r="A213" t="str">
            <v>け０７</v>
          </cell>
          <cell r="B213" t="str">
            <v>木村</v>
          </cell>
          <cell r="C213" t="str">
            <v>善和</v>
          </cell>
          <cell r="D213" t="str">
            <v>Kテニス</v>
          </cell>
        </row>
        <row r="214">
          <cell r="A214" t="str">
            <v>け０８</v>
          </cell>
          <cell r="B214" t="str">
            <v>竹村</v>
          </cell>
          <cell r="C214" t="str">
            <v>　治</v>
          </cell>
          <cell r="D214" t="str">
            <v>Kテニス</v>
          </cell>
        </row>
        <row r="215">
          <cell r="A215" t="str">
            <v>け０９</v>
          </cell>
          <cell r="B215" t="str">
            <v>田中</v>
          </cell>
          <cell r="C215" t="str">
            <v>　淳</v>
          </cell>
          <cell r="D215" t="str">
            <v>Kテニス</v>
          </cell>
        </row>
        <row r="216">
          <cell r="A216" t="str">
            <v>け１０</v>
          </cell>
          <cell r="B216" t="str">
            <v>坪田</v>
          </cell>
          <cell r="C216" t="str">
            <v>真嘉</v>
          </cell>
          <cell r="D216" t="str">
            <v>Kテニス</v>
          </cell>
        </row>
        <row r="217">
          <cell r="A217" t="str">
            <v>け１１</v>
          </cell>
          <cell r="B217" t="str">
            <v>永里</v>
          </cell>
          <cell r="C217" t="str">
            <v>裕次</v>
          </cell>
          <cell r="D217" t="str">
            <v>Kテニス</v>
          </cell>
        </row>
        <row r="218">
          <cell r="A218" t="str">
            <v>け１２</v>
          </cell>
          <cell r="B218" t="str">
            <v>西田</v>
          </cell>
          <cell r="C218" t="str">
            <v>和教</v>
          </cell>
          <cell r="D218" t="str">
            <v>Kテニス</v>
          </cell>
        </row>
        <row r="219">
          <cell r="A219" t="str">
            <v>け１３</v>
          </cell>
          <cell r="B219" t="str">
            <v>宮嶋</v>
          </cell>
          <cell r="C219" t="str">
            <v>利行</v>
          </cell>
          <cell r="D219" t="str">
            <v>Kテニス</v>
          </cell>
        </row>
        <row r="220">
          <cell r="A220" t="str">
            <v>け１４</v>
          </cell>
          <cell r="B220" t="str">
            <v>山口</v>
          </cell>
          <cell r="C220" t="str">
            <v>直彦</v>
          </cell>
          <cell r="D220" t="str">
            <v>Kテニス</v>
          </cell>
        </row>
        <row r="221">
          <cell r="A221" t="str">
            <v>け１５</v>
          </cell>
          <cell r="B221" t="str">
            <v>山口</v>
          </cell>
          <cell r="C221" t="str">
            <v>真彦</v>
          </cell>
          <cell r="D221" t="str">
            <v>Kテニス</v>
          </cell>
        </row>
        <row r="222">
          <cell r="A222" t="str">
            <v>け１６</v>
          </cell>
          <cell r="B222" t="str">
            <v>山口</v>
          </cell>
          <cell r="C222" t="str">
            <v>達也</v>
          </cell>
          <cell r="D222" t="str">
            <v>Kテニス</v>
          </cell>
        </row>
        <row r="223">
          <cell r="A223" t="str">
            <v>け１７</v>
          </cell>
          <cell r="B223" t="str">
            <v>石原</v>
          </cell>
          <cell r="C223" t="str">
            <v>はる美</v>
          </cell>
          <cell r="D223" t="str">
            <v>Kテニス</v>
          </cell>
        </row>
        <row r="224">
          <cell r="A224" t="str">
            <v>け１８</v>
          </cell>
          <cell r="B224" t="str">
            <v>池尻</v>
          </cell>
          <cell r="C224" t="str">
            <v>陽香</v>
          </cell>
          <cell r="D224" t="str">
            <v>Kテニス</v>
          </cell>
        </row>
        <row r="225">
          <cell r="A225" t="str">
            <v>け１９</v>
          </cell>
          <cell r="B225" t="str">
            <v>池尻</v>
          </cell>
          <cell r="C225" t="str">
            <v>姫欧</v>
          </cell>
          <cell r="D225" t="str">
            <v>Kテニス</v>
          </cell>
        </row>
        <row r="226">
          <cell r="A226" t="str">
            <v>け２０</v>
          </cell>
          <cell r="B226" t="str">
            <v>梶木</v>
          </cell>
          <cell r="C226" t="str">
            <v>和子</v>
          </cell>
          <cell r="D226" t="str">
            <v>Kテニス</v>
          </cell>
        </row>
        <row r="227">
          <cell r="A227" t="str">
            <v>け２１</v>
          </cell>
          <cell r="B227" t="str">
            <v>川上</v>
          </cell>
          <cell r="C227" t="str">
            <v>美弥子</v>
          </cell>
          <cell r="D227" t="str">
            <v>Kテニス</v>
          </cell>
        </row>
        <row r="228">
          <cell r="A228" t="str">
            <v>け２２</v>
          </cell>
          <cell r="B228" t="str">
            <v>田中</v>
          </cell>
          <cell r="C228" t="str">
            <v>和枝</v>
          </cell>
          <cell r="D228" t="str">
            <v>Kテニス</v>
          </cell>
        </row>
        <row r="229">
          <cell r="A229" t="str">
            <v>け２３</v>
          </cell>
          <cell r="B229" t="str">
            <v>永松</v>
          </cell>
          <cell r="C229" t="str">
            <v>貴子</v>
          </cell>
          <cell r="D229" t="str">
            <v>Kテニス</v>
          </cell>
        </row>
        <row r="230">
          <cell r="A230" t="str">
            <v>け２４</v>
          </cell>
          <cell r="B230" t="str">
            <v>福永</v>
          </cell>
          <cell r="C230" t="str">
            <v>裕美</v>
          </cell>
          <cell r="D230" t="str">
            <v>Kテニス</v>
          </cell>
        </row>
        <row r="231">
          <cell r="A231" t="str">
            <v>け２５</v>
          </cell>
          <cell r="B231" t="str">
            <v>山口</v>
          </cell>
          <cell r="C231" t="str">
            <v>美由希</v>
          </cell>
          <cell r="D231" t="str">
            <v>Kテニス</v>
          </cell>
        </row>
        <row r="232">
          <cell r="A232" t="str">
            <v>け２６</v>
          </cell>
          <cell r="B232" t="str">
            <v>藤本</v>
          </cell>
          <cell r="C232" t="str">
            <v>雅之</v>
          </cell>
          <cell r="D232" t="str">
            <v>Kテニス</v>
          </cell>
        </row>
        <row r="233">
          <cell r="A233" t="str">
            <v>け２７</v>
          </cell>
          <cell r="B233" t="str">
            <v>福永</v>
          </cell>
          <cell r="C233" t="str">
            <v>一典</v>
          </cell>
          <cell r="D233" t="str">
            <v>Kテニス</v>
          </cell>
        </row>
        <row r="234">
          <cell r="A234" t="str">
            <v>け２８</v>
          </cell>
          <cell r="B234" t="str">
            <v>畑</v>
          </cell>
          <cell r="C234" t="str">
            <v>　彰</v>
          </cell>
          <cell r="D234" t="str">
            <v>Kテニス</v>
          </cell>
        </row>
        <row r="235">
          <cell r="A235" t="str">
            <v>け２９</v>
          </cell>
          <cell r="B235" t="str">
            <v>竹内</v>
          </cell>
          <cell r="C235" t="str">
            <v>早苗</v>
          </cell>
          <cell r="D235" t="str">
            <v>Kテニス</v>
          </cell>
        </row>
        <row r="236">
          <cell r="A236" t="str">
            <v>け３０</v>
          </cell>
          <cell r="B236" t="str">
            <v>梅田</v>
          </cell>
          <cell r="C236" t="str">
            <v>陽子</v>
          </cell>
          <cell r="D236" t="str">
            <v>Kテニス</v>
          </cell>
        </row>
        <row r="237">
          <cell r="A237" t="str">
            <v>け３１</v>
          </cell>
          <cell r="B237" t="str">
            <v>山口</v>
          </cell>
          <cell r="C237" t="str">
            <v>小百合</v>
          </cell>
          <cell r="D237" t="str">
            <v>Kテニス</v>
          </cell>
        </row>
        <row r="238">
          <cell r="A238" t="str">
            <v>け３２</v>
          </cell>
          <cell r="B238" t="str">
            <v>浅野</v>
          </cell>
          <cell r="C238" t="str">
            <v>木奈子</v>
          </cell>
          <cell r="D238" t="str">
            <v>Kテニス</v>
          </cell>
        </row>
        <row r="239">
          <cell r="A239" t="str">
            <v>け３３</v>
          </cell>
          <cell r="B239" t="str">
            <v>小澤</v>
          </cell>
          <cell r="C239" t="str">
            <v>藤信</v>
          </cell>
          <cell r="D239" t="str">
            <v>Kテニス</v>
          </cell>
        </row>
        <row r="240">
          <cell r="A240" t="str">
            <v>け３４</v>
          </cell>
          <cell r="B240" t="str">
            <v>嶋田</v>
          </cell>
          <cell r="C240" t="str">
            <v>功太郎</v>
          </cell>
          <cell r="D240" t="str">
            <v>Kテニス</v>
          </cell>
        </row>
        <row r="241">
          <cell r="A241" t="str">
            <v>け３５</v>
          </cell>
          <cell r="B241" t="str">
            <v>疋田</v>
          </cell>
          <cell r="C241" t="str">
            <v>之宏</v>
          </cell>
          <cell r="D241" t="str">
            <v>Kテニス</v>
          </cell>
        </row>
        <row r="242">
          <cell r="A242" t="str">
            <v>け３６</v>
          </cell>
          <cell r="B242" t="str">
            <v>岩切</v>
          </cell>
          <cell r="C242" t="str">
            <v>佑磨</v>
          </cell>
          <cell r="D242" t="str">
            <v>Kテニス</v>
          </cell>
        </row>
        <row r="243">
          <cell r="A243" t="str">
            <v>け３７</v>
          </cell>
          <cell r="B243" t="str">
            <v>大谷</v>
          </cell>
          <cell r="C243" t="str">
            <v>英江</v>
          </cell>
          <cell r="D243" t="str">
            <v>Kテニス</v>
          </cell>
        </row>
        <row r="244">
          <cell r="A244" t="str">
            <v>け３８</v>
          </cell>
          <cell r="B244" t="str">
            <v>朝日</v>
          </cell>
          <cell r="C244" t="str">
            <v>尚紀</v>
          </cell>
          <cell r="D244" t="str">
            <v>Kテニス</v>
          </cell>
        </row>
        <row r="245">
          <cell r="A245" t="str">
            <v>け４１</v>
          </cell>
          <cell r="B245" t="str">
            <v>日高</v>
          </cell>
          <cell r="C245" t="str">
            <v>眞規子</v>
          </cell>
          <cell r="D245" t="str">
            <v>Kテニス</v>
          </cell>
        </row>
        <row r="246">
          <cell r="A246" t="str">
            <v>け４２</v>
          </cell>
          <cell r="B246" t="str">
            <v>榎本</v>
          </cell>
          <cell r="C246" t="str">
            <v>匡秀</v>
          </cell>
          <cell r="D246" t="str">
            <v>Kテニス</v>
          </cell>
        </row>
        <row r="247">
          <cell r="A247" t="str">
            <v>ぐ４１</v>
          </cell>
          <cell r="B247" t="str">
            <v>吉村</v>
          </cell>
          <cell r="C247" t="str">
            <v>安梨佐</v>
          </cell>
          <cell r="D247" t="str">
            <v>グリフィンズ</v>
          </cell>
        </row>
        <row r="248">
          <cell r="A248" t="str">
            <v>ぐ４２</v>
          </cell>
          <cell r="B248" t="str">
            <v>濱田</v>
          </cell>
          <cell r="C248" t="str">
            <v>晴香</v>
          </cell>
          <cell r="D248" t="str">
            <v>グリフィンズ</v>
          </cell>
        </row>
        <row r="249">
          <cell r="A249" t="str">
            <v>ぐ４３</v>
          </cell>
          <cell r="B249" t="str">
            <v>岩渕</v>
          </cell>
          <cell r="C249" t="str">
            <v>奈菜</v>
          </cell>
          <cell r="D249" t="str">
            <v>グリフィンズ</v>
          </cell>
        </row>
        <row r="250">
          <cell r="A250" t="str">
            <v>ぐ４４</v>
          </cell>
          <cell r="B250" t="str">
            <v>代表者　森永洋介</v>
          </cell>
          <cell r="C250" t="str">
            <v>恵子</v>
          </cell>
          <cell r="D250" t="str">
            <v>グリフィンズ</v>
          </cell>
        </row>
        <row r="251">
          <cell r="A251" t="str">
            <v>ぐ４５</v>
          </cell>
          <cell r="B251" t="str">
            <v>高田</v>
          </cell>
          <cell r="C251" t="str">
            <v>貴代美</v>
          </cell>
          <cell r="D251" t="str">
            <v>グリフィンズ</v>
          </cell>
        </row>
        <row r="252">
          <cell r="A252" t="str">
            <v>ぐ４６</v>
          </cell>
          <cell r="B252" t="str">
            <v>代表者　森永洋介</v>
          </cell>
          <cell r="C252" t="str">
            <v>あづさ</v>
          </cell>
          <cell r="D252" t="str">
            <v>グリフィンズ</v>
          </cell>
        </row>
        <row r="253">
          <cell r="A253" t="str">
            <v>ぐ４７</v>
          </cell>
          <cell r="B253" t="str">
            <v>深尾</v>
          </cell>
          <cell r="C253" t="str">
            <v>純子</v>
          </cell>
          <cell r="D253" t="str">
            <v>グリフィンズ</v>
          </cell>
        </row>
        <row r="254">
          <cell r="A254" t="str">
            <v>ぐ４８</v>
          </cell>
          <cell r="B254" t="str">
            <v>法人会員</v>
          </cell>
          <cell r="C254" t="str">
            <v>牧子</v>
          </cell>
          <cell r="D254" t="str">
            <v>略称</v>
          </cell>
        </row>
        <row r="255">
          <cell r="A255" t="str">
            <v>ぐ４９</v>
          </cell>
          <cell r="B255" t="str">
            <v>村田八日市ＴＣ</v>
          </cell>
          <cell r="C255" t="str">
            <v>順子</v>
          </cell>
          <cell r="D255" t="str">
            <v>正式名称</v>
          </cell>
        </row>
        <row r="256">
          <cell r="A256" t="str">
            <v>む０１</v>
          </cell>
          <cell r="B256" t="str">
            <v>村田ＴＣ</v>
          </cell>
          <cell r="C256" t="str">
            <v>智之</v>
          </cell>
          <cell r="D256" t="str">
            <v>略称</v>
          </cell>
        </row>
        <row r="257">
          <cell r="A257" t="str">
            <v>む０２</v>
          </cell>
          <cell r="B257" t="str">
            <v>村田八日市ＴＣ</v>
          </cell>
          <cell r="C257" t="str">
            <v>聡</v>
          </cell>
          <cell r="D257" t="str">
            <v>正式名称</v>
          </cell>
        </row>
        <row r="258">
          <cell r="A258" t="str">
            <v>む０１</v>
          </cell>
          <cell r="B258" t="str">
            <v>安久</v>
          </cell>
          <cell r="C258" t="str">
            <v>智之</v>
          </cell>
          <cell r="D258" t="str">
            <v>村田ＴＣ</v>
          </cell>
        </row>
        <row r="259">
          <cell r="A259" t="str">
            <v>む０２</v>
          </cell>
          <cell r="B259" t="str">
            <v>稲泉　</v>
          </cell>
          <cell r="C259" t="str">
            <v>聡</v>
          </cell>
          <cell r="D259" t="str">
            <v>村田ＴＣ</v>
          </cell>
        </row>
        <row r="260">
          <cell r="A260" t="str">
            <v>む０３</v>
          </cell>
          <cell r="B260" t="str">
            <v>岡川</v>
          </cell>
          <cell r="C260" t="str">
            <v>謙二</v>
          </cell>
          <cell r="D260" t="str">
            <v>村田ＴＣ</v>
          </cell>
        </row>
        <row r="261">
          <cell r="A261" t="str">
            <v>む０４</v>
          </cell>
          <cell r="B261" t="str">
            <v>児玉</v>
          </cell>
          <cell r="C261" t="str">
            <v>雅弘</v>
          </cell>
          <cell r="D261" t="str">
            <v>村田ＴＣ</v>
          </cell>
        </row>
        <row r="262">
          <cell r="A262" t="str">
            <v>む０５</v>
          </cell>
          <cell r="B262" t="str">
            <v>徳永</v>
          </cell>
          <cell r="C262" t="str">
            <v> 剛</v>
          </cell>
          <cell r="D262" t="str">
            <v>村田ＴＣ</v>
          </cell>
        </row>
        <row r="263">
          <cell r="A263" t="str">
            <v>む０６</v>
          </cell>
          <cell r="B263" t="str">
            <v>杉山</v>
          </cell>
          <cell r="C263" t="str">
            <v>邦夫</v>
          </cell>
          <cell r="D263" t="str">
            <v>村田ＴＣ</v>
          </cell>
        </row>
        <row r="264">
          <cell r="A264" t="str">
            <v>む０７</v>
          </cell>
          <cell r="B264" t="str">
            <v>杉本</v>
          </cell>
          <cell r="C264" t="str">
            <v>龍平</v>
          </cell>
          <cell r="D264" t="str">
            <v>村田ＴＣ</v>
          </cell>
        </row>
        <row r="265">
          <cell r="A265" t="str">
            <v>む０８</v>
          </cell>
          <cell r="B265" t="str">
            <v>川上</v>
          </cell>
          <cell r="C265" t="str">
            <v>英二</v>
          </cell>
          <cell r="D265" t="str">
            <v>村田ＴＣ</v>
          </cell>
        </row>
        <row r="266">
          <cell r="A266" t="str">
            <v>む０９</v>
          </cell>
          <cell r="B266" t="str">
            <v>泉谷</v>
          </cell>
          <cell r="C266" t="str">
            <v>純也</v>
          </cell>
          <cell r="D266" t="str">
            <v>村田ＴＣ</v>
          </cell>
        </row>
        <row r="267">
          <cell r="A267" t="str">
            <v>む１０</v>
          </cell>
          <cell r="B267" t="str">
            <v>浅田</v>
          </cell>
          <cell r="C267" t="str">
            <v>隆昭</v>
          </cell>
          <cell r="D267" t="str">
            <v>村田ＴＣ</v>
          </cell>
        </row>
        <row r="268">
          <cell r="A268" t="str">
            <v>む１１</v>
          </cell>
          <cell r="B268" t="str">
            <v>前田</v>
          </cell>
          <cell r="C268" t="str">
            <v>雅人</v>
          </cell>
          <cell r="D268" t="str">
            <v>村田ＴＣ</v>
          </cell>
        </row>
        <row r="269">
          <cell r="A269" t="str">
            <v>む１２</v>
          </cell>
          <cell r="B269" t="str">
            <v>土田</v>
          </cell>
          <cell r="C269" t="str">
            <v>典人</v>
          </cell>
          <cell r="D269" t="str">
            <v>村田ＴＣ</v>
          </cell>
        </row>
        <row r="270">
          <cell r="A270" t="str">
            <v>む１３</v>
          </cell>
          <cell r="B270" t="str">
            <v>二ツ井</v>
          </cell>
          <cell r="C270" t="str">
            <v>裕也</v>
          </cell>
          <cell r="D270" t="str">
            <v>村田ＴＣ</v>
          </cell>
        </row>
        <row r="271">
          <cell r="A271" t="str">
            <v>む１４</v>
          </cell>
          <cell r="B271" t="str">
            <v>森永</v>
          </cell>
          <cell r="C271" t="str">
            <v>洋介</v>
          </cell>
          <cell r="D271" t="str">
            <v>村田ＴＣ</v>
          </cell>
        </row>
        <row r="272">
          <cell r="A272" t="str">
            <v>む１５</v>
          </cell>
          <cell r="B272" t="str">
            <v>冨田</v>
          </cell>
          <cell r="C272" t="str">
            <v>哲弥</v>
          </cell>
          <cell r="D272" t="str">
            <v>村田ＴＣ</v>
          </cell>
        </row>
        <row r="273">
          <cell r="A273" t="str">
            <v>む１６</v>
          </cell>
          <cell r="B273" t="str">
            <v>辰巳</v>
          </cell>
          <cell r="C273" t="str">
            <v>悟朗</v>
          </cell>
          <cell r="D273" t="str">
            <v>村田ＴＣ</v>
          </cell>
        </row>
        <row r="274">
          <cell r="A274" t="str">
            <v>む１７</v>
          </cell>
          <cell r="B274" t="str">
            <v>河野</v>
          </cell>
          <cell r="C274" t="str">
            <v>晶子</v>
          </cell>
          <cell r="D274" t="str">
            <v>村田ＴＣ</v>
          </cell>
        </row>
        <row r="275">
          <cell r="A275" t="str">
            <v>む１８</v>
          </cell>
          <cell r="B275" t="str">
            <v>森田</v>
          </cell>
          <cell r="C275" t="str">
            <v>恵美</v>
          </cell>
          <cell r="D275" t="str">
            <v>村田ＴＣ</v>
          </cell>
        </row>
        <row r="276">
          <cell r="A276" t="str">
            <v>む１９</v>
          </cell>
          <cell r="B276" t="str">
            <v>西澤</v>
          </cell>
          <cell r="C276" t="str">
            <v>友紀</v>
          </cell>
          <cell r="D276" t="str">
            <v>村田ＴＣ</v>
          </cell>
        </row>
        <row r="277">
          <cell r="A277" t="str">
            <v>む２０</v>
          </cell>
          <cell r="B277" t="str">
            <v>速水</v>
          </cell>
          <cell r="C277" t="str">
            <v>直美</v>
          </cell>
          <cell r="D277" t="str">
            <v>村田ＴＣ</v>
          </cell>
        </row>
        <row r="278">
          <cell r="A278" t="str">
            <v>む２１</v>
          </cell>
          <cell r="B278" t="str">
            <v>多田</v>
          </cell>
          <cell r="C278" t="str">
            <v>麻実</v>
          </cell>
          <cell r="D278" t="str">
            <v>村田ＴＣ</v>
          </cell>
        </row>
        <row r="279">
          <cell r="A279" t="str">
            <v>む２２</v>
          </cell>
          <cell r="B279" t="str">
            <v>中村</v>
          </cell>
          <cell r="C279" t="str">
            <v>純子</v>
          </cell>
          <cell r="D279" t="str">
            <v>村田ＴＣ</v>
          </cell>
        </row>
        <row r="280">
          <cell r="A280" t="str">
            <v>む２３</v>
          </cell>
          <cell r="B280" t="str">
            <v>堀田</v>
          </cell>
          <cell r="C280" t="str">
            <v>明子</v>
          </cell>
          <cell r="D280" t="str">
            <v>村田ＴＣ</v>
          </cell>
        </row>
        <row r="281">
          <cell r="A281" t="str">
            <v>む２４</v>
          </cell>
          <cell r="B281" t="str">
            <v>大脇</v>
          </cell>
          <cell r="C281" t="str">
            <v>和世</v>
          </cell>
          <cell r="D281" t="str">
            <v>村田ＴＣ</v>
          </cell>
        </row>
        <row r="282">
          <cell r="A282" t="str">
            <v>む２５</v>
          </cell>
          <cell r="B282" t="str">
            <v>後藤</v>
          </cell>
          <cell r="C282" t="str">
            <v>圭介</v>
          </cell>
          <cell r="D282" t="str">
            <v>村田ＴＣ</v>
          </cell>
        </row>
        <row r="283">
          <cell r="A283" t="str">
            <v>む２６</v>
          </cell>
          <cell r="B283" t="str">
            <v>長谷川</v>
          </cell>
          <cell r="C283" t="str">
            <v>晃平</v>
          </cell>
          <cell r="D283" t="str">
            <v>村田ＴＣ</v>
          </cell>
        </row>
        <row r="284">
          <cell r="A284" t="str">
            <v>む２７</v>
          </cell>
          <cell r="B284" t="str">
            <v>原田</v>
          </cell>
          <cell r="C284" t="str">
            <v>真稔</v>
          </cell>
          <cell r="D284" t="str">
            <v>村田ＴＣ</v>
          </cell>
        </row>
        <row r="285">
          <cell r="A285" t="str">
            <v>む２８</v>
          </cell>
          <cell r="B285" t="str">
            <v>池内</v>
          </cell>
          <cell r="C285" t="str">
            <v>伸介</v>
          </cell>
          <cell r="D285" t="str">
            <v>村田ＴＣ</v>
          </cell>
        </row>
        <row r="286">
          <cell r="A286" t="str">
            <v>む２９</v>
          </cell>
          <cell r="B286" t="str">
            <v>藤田</v>
          </cell>
          <cell r="C286" t="str">
            <v>彰</v>
          </cell>
          <cell r="D286" t="str">
            <v>村田ＴＣ</v>
          </cell>
        </row>
        <row r="287">
          <cell r="A287" t="str">
            <v>む３０</v>
          </cell>
          <cell r="B287" t="str">
            <v>岩田</v>
          </cell>
          <cell r="C287" t="str">
            <v>光央</v>
          </cell>
          <cell r="D287" t="str">
            <v>村田ＴＣ</v>
          </cell>
        </row>
        <row r="288">
          <cell r="A288" t="str">
            <v>む３１</v>
          </cell>
          <cell r="B288" t="str">
            <v>三神</v>
          </cell>
          <cell r="C288" t="str">
            <v>秀嗣</v>
          </cell>
          <cell r="D288" t="str">
            <v>村田ＴＣ</v>
          </cell>
        </row>
        <row r="289">
          <cell r="A289" t="str">
            <v>む３２</v>
          </cell>
          <cell r="B289" t="str">
            <v>佐藤</v>
          </cell>
          <cell r="C289" t="str">
            <v>庸子</v>
          </cell>
          <cell r="D289" t="str">
            <v>村田ＴＣ</v>
          </cell>
        </row>
        <row r="290">
          <cell r="A290" t="str">
            <v>む３３</v>
          </cell>
          <cell r="B290" t="str">
            <v>遠崎</v>
          </cell>
          <cell r="C290" t="str">
            <v>大樹</v>
          </cell>
          <cell r="D290" t="str">
            <v>村田ＴＣ</v>
          </cell>
        </row>
        <row r="291">
          <cell r="A291" t="str">
            <v>む３４</v>
          </cell>
          <cell r="B291" t="str">
            <v>村田</v>
          </cell>
          <cell r="C291" t="str">
            <v>朋子</v>
          </cell>
          <cell r="D291" t="str">
            <v>村田ＴＣ</v>
          </cell>
        </row>
        <row r="292">
          <cell r="A292" t="str">
            <v>む３５</v>
          </cell>
          <cell r="B292" t="str">
            <v>杉山</v>
          </cell>
          <cell r="C292" t="str">
            <v>あずさ</v>
          </cell>
          <cell r="D292" t="str">
            <v>村田ＴＣ</v>
          </cell>
        </row>
        <row r="293">
          <cell r="A293" t="str">
            <v>む３６</v>
          </cell>
          <cell r="B293" t="str">
            <v>西村</v>
          </cell>
          <cell r="C293" t="str">
            <v>文代</v>
          </cell>
          <cell r="D293" t="str">
            <v>村田ＴＣ</v>
          </cell>
        </row>
        <row r="294">
          <cell r="A294" t="str">
            <v>む３７</v>
          </cell>
          <cell r="B294" t="str">
            <v>村田</v>
          </cell>
          <cell r="C294" t="str">
            <v>彩子</v>
          </cell>
          <cell r="D294" t="str">
            <v>村田ＴＣ</v>
          </cell>
        </row>
        <row r="295">
          <cell r="A295" t="str">
            <v>む３８</v>
          </cell>
          <cell r="B295" t="str">
            <v>村川</v>
          </cell>
          <cell r="C295" t="str">
            <v>庸子</v>
          </cell>
          <cell r="D295" t="str">
            <v>村田ＴＣ</v>
          </cell>
        </row>
        <row r="296">
          <cell r="A296" t="str">
            <v>む３９</v>
          </cell>
          <cell r="B296" t="str">
            <v>藤井</v>
          </cell>
          <cell r="C296" t="str">
            <v>洋平</v>
          </cell>
          <cell r="D296" t="str">
            <v>村田ＴＣ</v>
          </cell>
        </row>
        <row r="297">
          <cell r="A297" t="str">
            <v>む４０</v>
          </cell>
          <cell r="B297" t="str">
            <v>田淵</v>
          </cell>
          <cell r="C297" t="str">
            <v>敏史</v>
          </cell>
          <cell r="D297" t="str">
            <v>村田ＴＣ</v>
          </cell>
        </row>
        <row r="298">
          <cell r="A298" t="str">
            <v>む４１</v>
          </cell>
          <cell r="B298" t="str">
            <v>穐山</v>
          </cell>
          <cell r="C298" t="str">
            <v>  航</v>
          </cell>
          <cell r="D298" t="str">
            <v>村田ＴＣ</v>
          </cell>
        </row>
        <row r="299">
          <cell r="A299" t="str">
            <v>む４２</v>
          </cell>
          <cell r="B299" t="str">
            <v>西村</v>
          </cell>
          <cell r="C299" t="str">
            <v>国太郎</v>
          </cell>
          <cell r="D299" t="str">
            <v>村田ＴＣ</v>
          </cell>
        </row>
        <row r="300">
          <cell r="A300" t="str">
            <v>む４３</v>
          </cell>
          <cell r="B300" t="str">
            <v>南井</v>
          </cell>
          <cell r="C300" t="str">
            <v>まどか</v>
          </cell>
          <cell r="D300" t="str">
            <v>村田ＴＣ</v>
          </cell>
        </row>
        <row r="301">
          <cell r="A301" t="str">
            <v>む４４</v>
          </cell>
          <cell r="B301" t="str">
            <v>澤田</v>
          </cell>
          <cell r="C301" t="str">
            <v>多佳美</v>
          </cell>
          <cell r="D301" t="str">
            <v>村田ＴＣ</v>
          </cell>
        </row>
        <row r="302">
          <cell r="A302" t="str">
            <v>む４５</v>
          </cell>
          <cell r="B302" t="str">
            <v>杉山</v>
          </cell>
          <cell r="C302" t="str">
            <v>春澄</v>
          </cell>
          <cell r="D302" t="str">
            <v>村田ＴＣ</v>
          </cell>
        </row>
        <row r="303">
          <cell r="A303" t="str">
            <v>む４６</v>
          </cell>
          <cell r="B303" t="str">
            <v>二上</v>
          </cell>
          <cell r="C303" t="str">
            <v>貴光</v>
          </cell>
          <cell r="D303" t="str">
            <v>村田ＴＣ</v>
          </cell>
        </row>
        <row r="304">
          <cell r="A304" t="str">
            <v>む４７</v>
          </cell>
          <cell r="B304" t="str">
            <v>山田</v>
          </cell>
          <cell r="C304" t="str">
            <v>義大</v>
          </cell>
          <cell r="D304" t="str">
            <v>村田ＴＣ</v>
          </cell>
        </row>
        <row r="305">
          <cell r="A305" t="str">
            <v>む４８</v>
          </cell>
          <cell r="B305" t="str">
            <v>大里</v>
          </cell>
          <cell r="C305" t="str">
            <v>哲哉</v>
          </cell>
          <cell r="D305" t="str">
            <v>村田ＴＣ</v>
          </cell>
        </row>
        <row r="306">
          <cell r="A306" t="str">
            <v>む４９</v>
          </cell>
          <cell r="B306" t="str">
            <v>川東</v>
          </cell>
          <cell r="C306" t="str">
            <v>真央</v>
          </cell>
          <cell r="D306" t="str">
            <v>村田ＴＣ</v>
          </cell>
        </row>
        <row r="307">
          <cell r="A307" t="str">
            <v>む５０</v>
          </cell>
          <cell r="B307" t="str">
            <v>草野</v>
          </cell>
          <cell r="C307" t="str">
            <v>健一</v>
          </cell>
          <cell r="D307" t="str">
            <v>村田ＴＣ</v>
          </cell>
        </row>
        <row r="308">
          <cell r="A308" t="str">
            <v>む５１</v>
          </cell>
          <cell r="B308" t="str">
            <v>杉山</v>
          </cell>
          <cell r="C308" t="str">
            <v>涼佑</v>
          </cell>
          <cell r="D308" t="str">
            <v>村田ＴＣ</v>
          </cell>
        </row>
        <row r="309">
          <cell r="A309" t="str">
            <v>む５２</v>
          </cell>
          <cell r="B309" t="str">
            <v>藤原　　まい</v>
          </cell>
          <cell r="C309" t="str">
            <v>　彰</v>
          </cell>
          <cell r="D309" t="str">
            <v>村田ＴＣ</v>
          </cell>
        </row>
        <row r="310">
          <cell r="A310" t="str">
            <v>む５３</v>
          </cell>
          <cell r="B310" t="str">
            <v>並河　康訓</v>
          </cell>
          <cell r="C310" t="str">
            <v>美乃</v>
          </cell>
          <cell r="D310" t="str">
            <v>村田ＴＣ</v>
          </cell>
        </row>
        <row r="311">
          <cell r="A311" t="str">
            <v>む５４</v>
          </cell>
          <cell r="B311" t="str">
            <v>大塚　陽</v>
          </cell>
          <cell r="C311" t="str">
            <v>真人</v>
          </cell>
          <cell r="D311" t="str">
            <v>村田ＴＣ</v>
          </cell>
        </row>
        <row r="312">
          <cell r="A312" t="str">
            <v>け４０</v>
          </cell>
          <cell r="B312" t="str">
            <v>山脇</v>
          </cell>
          <cell r="C312" t="str">
            <v>清之</v>
          </cell>
          <cell r="D312" t="str">
            <v>Kテニス</v>
          </cell>
        </row>
        <row r="313">
          <cell r="A313" t="str">
            <v>け４１</v>
          </cell>
          <cell r="B313" t="str">
            <v>西和田</v>
          </cell>
          <cell r="C313" t="str">
            <v>昌恭</v>
          </cell>
          <cell r="D313" t="str">
            <v>Kテニス</v>
          </cell>
        </row>
        <row r="314">
          <cell r="A314" t="str">
            <v>け４２</v>
          </cell>
          <cell r="B314" t="str">
            <v>朝日</v>
          </cell>
          <cell r="C314" t="str">
            <v>尚紀</v>
          </cell>
          <cell r="D314" t="str">
            <v>Kテニス</v>
          </cell>
        </row>
        <row r="315">
          <cell r="A315" t="str">
            <v>け４３</v>
          </cell>
          <cell r="B315" t="str">
            <v>代表　鶴田　進</v>
          </cell>
          <cell r="C315" t="str">
            <v>智美</v>
          </cell>
          <cell r="D315" t="str">
            <v>susumu282002@yahoo.co.jp</v>
          </cell>
        </row>
        <row r="316">
          <cell r="A316" t="str">
            <v>け４４</v>
          </cell>
          <cell r="B316" t="str">
            <v>河野</v>
          </cell>
          <cell r="C316" t="str">
            <v>由子</v>
          </cell>
          <cell r="D316" t="str">
            <v>Kテニス</v>
          </cell>
        </row>
        <row r="317">
          <cell r="A317" t="str">
            <v>け４５</v>
          </cell>
          <cell r="B317" t="str">
            <v>代表　鶴田　進</v>
          </cell>
          <cell r="C317" t="str">
            <v>順子</v>
          </cell>
          <cell r="D317" t="str">
            <v>susumu282002@yahoo.co.jp</v>
          </cell>
        </row>
        <row r="318">
          <cell r="A318" t="str">
            <v>け４６</v>
          </cell>
          <cell r="B318" t="str">
            <v>湖東プラチナ</v>
          </cell>
          <cell r="C318" t="str">
            <v>亮平</v>
          </cell>
          <cell r="D318" t="str">
            <v>Kテニス</v>
          </cell>
        </row>
        <row r="319">
          <cell r="A319" t="str">
            <v>ぷ０１</v>
          </cell>
          <cell r="B319" t="str">
            <v>プラチナ</v>
          </cell>
          <cell r="C319" t="str">
            <v>洋治</v>
          </cell>
          <cell r="D319" t="str">
            <v>プラチナ</v>
          </cell>
        </row>
        <row r="320">
          <cell r="A320" t="str">
            <v>ぷ０２</v>
          </cell>
          <cell r="B320" t="str">
            <v>湖東プラチナ</v>
          </cell>
          <cell r="C320" t="str">
            <v>哲也</v>
          </cell>
          <cell r="D320" t="str">
            <v>プラチナ</v>
          </cell>
        </row>
        <row r="321">
          <cell r="A321" t="str">
            <v>ぷ０１</v>
          </cell>
          <cell r="B321" t="str">
            <v>高田</v>
          </cell>
          <cell r="C321" t="str">
            <v>洋治</v>
          </cell>
          <cell r="D321" t="str">
            <v>プラチナ</v>
          </cell>
        </row>
        <row r="322">
          <cell r="A322" t="str">
            <v>ぷ０２</v>
          </cell>
          <cell r="B322" t="str">
            <v>中野</v>
          </cell>
          <cell r="C322" t="str">
            <v>哲也</v>
          </cell>
          <cell r="D322" t="str">
            <v>プラチナ</v>
          </cell>
        </row>
        <row r="323">
          <cell r="A323" t="str">
            <v>ぷ０３</v>
          </cell>
          <cell r="B323" t="str">
            <v>羽田</v>
          </cell>
          <cell r="C323" t="str">
            <v>昭夫</v>
          </cell>
          <cell r="D323" t="str">
            <v>プラチナ</v>
          </cell>
        </row>
        <row r="324">
          <cell r="A324" t="str">
            <v>ぷ０４</v>
          </cell>
          <cell r="B324" t="str">
            <v>藤本</v>
          </cell>
          <cell r="C324" t="str">
            <v>昌彦</v>
          </cell>
          <cell r="D324" t="str">
            <v>プラチナ</v>
          </cell>
        </row>
        <row r="325">
          <cell r="A325" t="str">
            <v>ぷ０５</v>
          </cell>
          <cell r="B325" t="str">
            <v>安田</v>
          </cell>
          <cell r="C325" t="str">
            <v>和彦</v>
          </cell>
          <cell r="D325" t="str">
            <v>プラチナ</v>
          </cell>
        </row>
        <row r="326">
          <cell r="A326" t="str">
            <v>ぷ０６</v>
          </cell>
          <cell r="B326" t="str">
            <v>吉田</v>
          </cell>
          <cell r="C326" t="str">
            <v>知司</v>
          </cell>
          <cell r="D326" t="str">
            <v>プラチナ</v>
          </cell>
        </row>
        <row r="327">
          <cell r="A327" t="str">
            <v>ぷ０７</v>
          </cell>
          <cell r="B327" t="str">
            <v>山田</v>
          </cell>
          <cell r="C327" t="str">
            <v>直八</v>
          </cell>
          <cell r="D327" t="str">
            <v>プラチナ</v>
          </cell>
        </row>
        <row r="328">
          <cell r="A328" t="str">
            <v>ぷ０８</v>
          </cell>
          <cell r="B328" t="str">
            <v>新屋</v>
          </cell>
          <cell r="C328" t="str">
            <v>正男</v>
          </cell>
          <cell r="D328" t="str">
            <v>プラチナ</v>
          </cell>
        </row>
        <row r="329">
          <cell r="A329" t="str">
            <v>ぷ０９</v>
          </cell>
          <cell r="B329" t="str">
            <v>青木</v>
          </cell>
          <cell r="C329" t="str">
            <v>保憲</v>
          </cell>
          <cell r="D329" t="str">
            <v>プラチナ</v>
          </cell>
        </row>
        <row r="330">
          <cell r="A330" t="str">
            <v>ぷ１０</v>
          </cell>
          <cell r="B330" t="str">
            <v>谷口</v>
          </cell>
          <cell r="C330" t="str">
            <v>一男</v>
          </cell>
          <cell r="D330" t="str">
            <v>プラチナ</v>
          </cell>
        </row>
        <row r="331">
          <cell r="A331" t="str">
            <v>ぷ１１</v>
          </cell>
          <cell r="B331" t="str">
            <v>小柳</v>
          </cell>
          <cell r="C331" t="str">
            <v>寛明</v>
          </cell>
          <cell r="D331" t="str">
            <v>プラチナ</v>
          </cell>
        </row>
        <row r="332">
          <cell r="A332" t="str">
            <v>ぷ１２</v>
          </cell>
          <cell r="B332" t="str">
            <v>関塚</v>
          </cell>
          <cell r="C332" t="str">
            <v>清茂</v>
          </cell>
          <cell r="D332" t="str">
            <v>プラチナ</v>
          </cell>
        </row>
        <row r="333">
          <cell r="A333" t="str">
            <v>ぷ１３</v>
          </cell>
          <cell r="B333" t="str">
            <v>早川</v>
          </cell>
          <cell r="C333" t="str">
            <v>浩</v>
          </cell>
          <cell r="D333" t="str">
            <v>プラチナ</v>
          </cell>
        </row>
        <row r="334">
          <cell r="A334" t="str">
            <v>ぷ１４</v>
          </cell>
          <cell r="B334" t="str">
            <v>堀部</v>
          </cell>
          <cell r="C334" t="str">
            <v>品子</v>
          </cell>
          <cell r="D334" t="str">
            <v>プラチナ</v>
          </cell>
        </row>
        <row r="335">
          <cell r="A335" t="str">
            <v>ぷ１５</v>
          </cell>
          <cell r="B335" t="str">
            <v>森谷</v>
          </cell>
          <cell r="C335" t="str">
            <v>洋子</v>
          </cell>
          <cell r="D335" t="str">
            <v>プラチナ</v>
          </cell>
        </row>
        <row r="336">
          <cell r="A336" t="str">
            <v>ぷ１６</v>
          </cell>
          <cell r="B336" t="str">
            <v>田邉</v>
          </cell>
          <cell r="C336" t="str">
            <v>俊子</v>
          </cell>
          <cell r="D336" t="str">
            <v>プラチナ</v>
          </cell>
        </row>
        <row r="337">
          <cell r="A337" t="str">
            <v>ぷ１７</v>
          </cell>
          <cell r="B337" t="str">
            <v>堀川</v>
          </cell>
          <cell r="C337" t="str">
            <v>敬児</v>
          </cell>
          <cell r="D337" t="str">
            <v>プラチナ</v>
          </cell>
        </row>
        <row r="338">
          <cell r="A338" t="str">
            <v>ぷ１８</v>
          </cell>
          <cell r="B338" t="str">
            <v>本池</v>
          </cell>
          <cell r="C338" t="str">
            <v>清子</v>
          </cell>
          <cell r="D338" t="str">
            <v>プラチナ</v>
          </cell>
        </row>
        <row r="339">
          <cell r="A339" t="str">
            <v>ぷ１９</v>
          </cell>
          <cell r="B339" t="str">
            <v>山田</v>
          </cell>
          <cell r="C339" t="str">
            <v>晶枝</v>
          </cell>
          <cell r="D339" t="str">
            <v>プラチナ</v>
          </cell>
        </row>
        <row r="340">
          <cell r="A340" t="str">
            <v>ぷ２０</v>
          </cell>
          <cell r="B340" t="str">
            <v>鶴田</v>
          </cell>
          <cell r="C340" t="str">
            <v>進</v>
          </cell>
          <cell r="D340" t="str">
            <v>プラチナ</v>
          </cell>
        </row>
        <row r="341">
          <cell r="A341" t="str">
            <v>ぷ２１</v>
          </cell>
          <cell r="B341" t="str">
            <v>澤井</v>
          </cell>
          <cell r="C341" t="str">
            <v>恵子</v>
          </cell>
          <cell r="D341" t="str">
            <v>プラチナ</v>
          </cell>
        </row>
        <row r="342">
          <cell r="A342" t="str">
            <v>ぷ２２</v>
          </cell>
          <cell r="B342" t="str">
            <v>鈴木</v>
          </cell>
          <cell r="C342" t="str">
            <v>英夫</v>
          </cell>
          <cell r="D342" t="str">
            <v>プラチナ</v>
          </cell>
        </row>
        <row r="343">
          <cell r="A343" t="str">
            <v>ぷ２３</v>
          </cell>
          <cell r="B343" t="str">
            <v>油利</v>
          </cell>
          <cell r="C343" t="str">
            <v>亨</v>
          </cell>
          <cell r="D343" t="str">
            <v>プラチナ</v>
          </cell>
        </row>
        <row r="344">
          <cell r="A344" t="str">
            <v>ぷ２４</v>
          </cell>
          <cell r="B344" t="str">
            <v>澤井</v>
          </cell>
          <cell r="C344" t="str">
            <v>誠</v>
          </cell>
          <cell r="D344" t="str">
            <v>プラチナ</v>
          </cell>
        </row>
        <row r="345">
          <cell r="A345" t="str">
            <v>ぷ２５</v>
          </cell>
          <cell r="B345" t="str">
            <v>関塚</v>
          </cell>
          <cell r="C345" t="str">
            <v>早苗</v>
          </cell>
          <cell r="D345" t="str">
            <v>プラチナ</v>
          </cell>
        </row>
        <row r="346">
          <cell r="A346" t="str">
            <v>ぷ40</v>
          </cell>
          <cell r="B346" t="str">
            <v>仰倉</v>
          </cell>
          <cell r="C346" t="str">
            <v>隆男</v>
          </cell>
          <cell r="D346" t="str">
            <v>プラチナ</v>
          </cell>
        </row>
        <row r="347">
          <cell r="A347" t="str">
            <v>ぷ４１</v>
          </cell>
          <cell r="B347" t="str">
            <v>羽生田</v>
          </cell>
          <cell r="C347" t="str">
            <v>正男</v>
          </cell>
          <cell r="D347" t="str">
            <v>プラチナ</v>
          </cell>
        </row>
        <row r="348">
          <cell r="A348" t="str">
            <v>む１３</v>
          </cell>
          <cell r="B348" t="str">
            <v>二ツ井</v>
          </cell>
          <cell r="C348" t="str">
            <v>裕也</v>
          </cell>
          <cell r="D348" t="str">
            <v>村田ＴＣ</v>
          </cell>
        </row>
        <row r="349">
          <cell r="A349" t="str">
            <v>む１４</v>
          </cell>
          <cell r="B349" t="str">
            <v>森永</v>
          </cell>
          <cell r="C349" t="str">
            <v>洋介</v>
          </cell>
          <cell r="D349" t="str">
            <v>村田ＴＣ</v>
          </cell>
        </row>
        <row r="350">
          <cell r="A350" t="str">
            <v>む１５</v>
          </cell>
          <cell r="B350" t="str">
            <v>冨田</v>
          </cell>
          <cell r="C350" t="str">
            <v>哲弥</v>
          </cell>
          <cell r="D350" t="str">
            <v>村田ＴＣ</v>
          </cell>
        </row>
        <row r="351">
          <cell r="A351" t="str">
            <v>む１６</v>
          </cell>
          <cell r="B351" t="str">
            <v>辰巳</v>
          </cell>
          <cell r="C351" t="str">
            <v>悟朗</v>
          </cell>
          <cell r="D351" t="str">
            <v>村田ＴＣ</v>
          </cell>
        </row>
        <row r="352">
          <cell r="A352" t="str">
            <v>む１７</v>
          </cell>
          <cell r="B352" t="str">
            <v>河野</v>
          </cell>
          <cell r="C352" t="str">
            <v>晶子</v>
          </cell>
          <cell r="D352" t="str">
            <v>村田ＴＣ</v>
          </cell>
        </row>
        <row r="353">
          <cell r="A353" t="str">
            <v>む１８</v>
          </cell>
          <cell r="B353" t="str">
            <v>森田</v>
          </cell>
          <cell r="C353" t="str">
            <v>恵美</v>
          </cell>
          <cell r="D353" t="str">
            <v>村田ＴＣ</v>
          </cell>
        </row>
        <row r="354">
          <cell r="A354" t="str">
            <v>む１９</v>
          </cell>
          <cell r="B354" t="str">
            <v>西澤</v>
          </cell>
          <cell r="C354" t="str">
            <v>友紀</v>
          </cell>
          <cell r="D354" t="str">
            <v>村田ＴＣ</v>
          </cell>
        </row>
        <row r="355">
          <cell r="A355" t="str">
            <v>む２０</v>
          </cell>
          <cell r="B355" t="str">
            <v>速水</v>
          </cell>
          <cell r="C355" t="str">
            <v>直美</v>
          </cell>
          <cell r="D355" t="str">
            <v>村田ＴＣ</v>
          </cell>
        </row>
        <row r="356">
          <cell r="A356" t="str">
            <v>む２１</v>
          </cell>
          <cell r="B356" t="str">
            <v>代表　国村 昌生</v>
          </cell>
          <cell r="C356" t="str">
            <v>麻実</v>
          </cell>
          <cell r="D356" t="str">
            <v>村田ＴＣ</v>
          </cell>
        </row>
        <row r="357">
          <cell r="A357" t="str">
            <v>む２２</v>
          </cell>
          <cell r="B357" t="str">
            <v>中村</v>
          </cell>
          <cell r="C357" t="str">
            <v>純子</v>
          </cell>
          <cell r="D357" t="str">
            <v>村田ＴＣ</v>
          </cell>
        </row>
        <row r="358">
          <cell r="A358" t="str">
            <v>む２３</v>
          </cell>
          <cell r="B358" t="str">
            <v>代表　国村 昌生</v>
          </cell>
          <cell r="C358" t="str">
            <v>明子</v>
          </cell>
          <cell r="D358" t="str">
            <v>略称</v>
          </cell>
        </row>
        <row r="359">
          <cell r="A359" t="str">
            <v>む２４</v>
          </cell>
          <cell r="B359" t="str">
            <v>積水樹脂テニスクラブ</v>
          </cell>
          <cell r="C359" t="str">
            <v>和世</v>
          </cell>
          <cell r="D359" t="str">
            <v>正式名称</v>
          </cell>
        </row>
        <row r="360">
          <cell r="A360" t="str">
            <v>む２５</v>
          </cell>
          <cell r="B360" t="str">
            <v>積樹T</v>
          </cell>
          <cell r="C360" t="str">
            <v>圭介</v>
          </cell>
          <cell r="D360" t="str">
            <v>略称</v>
          </cell>
        </row>
        <row r="361">
          <cell r="A361" t="str">
            <v>せ０１</v>
          </cell>
          <cell r="B361" t="str">
            <v>積水樹脂テニスクラブ</v>
          </cell>
          <cell r="C361" t="str">
            <v>秀幸</v>
          </cell>
          <cell r="D361" t="str">
            <v>正式名称</v>
          </cell>
        </row>
        <row r="362">
          <cell r="A362" t="str">
            <v>せ０２</v>
          </cell>
          <cell r="B362" t="str">
            <v>国村</v>
          </cell>
          <cell r="C362" t="str">
            <v>昌生</v>
          </cell>
          <cell r="D362" t="str">
            <v>積樹T</v>
          </cell>
        </row>
        <row r="363">
          <cell r="A363" t="str">
            <v>せ０１</v>
          </cell>
          <cell r="B363" t="str">
            <v>白井</v>
          </cell>
          <cell r="C363" t="str">
            <v>秀幸</v>
          </cell>
          <cell r="D363" t="str">
            <v>積樹T</v>
          </cell>
        </row>
        <row r="364">
          <cell r="A364" t="str">
            <v>せ０２</v>
          </cell>
          <cell r="B364" t="str">
            <v>国村</v>
          </cell>
          <cell r="C364" t="str">
            <v>昌生</v>
          </cell>
          <cell r="D364" t="str">
            <v>積樹T</v>
          </cell>
        </row>
        <row r="365">
          <cell r="A365" t="str">
            <v>せ０３</v>
          </cell>
          <cell r="B365" t="str">
            <v>上原</v>
          </cell>
          <cell r="C365" t="str">
            <v>悠</v>
          </cell>
          <cell r="D365" t="str">
            <v>積樹T</v>
          </cell>
        </row>
        <row r="366">
          <cell r="A366" t="str">
            <v>せ０４</v>
          </cell>
          <cell r="B366" t="str">
            <v>宮崎</v>
          </cell>
          <cell r="C366" t="str">
            <v>大悟</v>
          </cell>
          <cell r="D366" t="str">
            <v>積樹T</v>
          </cell>
        </row>
        <row r="367">
          <cell r="A367" t="str">
            <v>せ０５</v>
          </cell>
          <cell r="B367" t="str">
            <v>永友</v>
          </cell>
          <cell r="C367" t="str">
            <v>康貴</v>
          </cell>
          <cell r="D367" t="str">
            <v>積樹T</v>
          </cell>
        </row>
        <row r="368">
          <cell r="A368" t="str">
            <v>せ０６</v>
          </cell>
          <cell r="B368" t="str">
            <v>清水</v>
          </cell>
          <cell r="C368" t="str">
            <v>英泰</v>
          </cell>
          <cell r="D368" t="str">
            <v>積樹T</v>
          </cell>
        </row>
        <row r="369">
          <cell r="A369" t="str">
            <v>せ０７</v>
          </cell>
          <cell r="B369" t="str">
            <v>西垣</v>
          </cell>
          <cell r="C369" t="str">
            <v>学</v>
          </cell>
          <cell r="D369" t="str">
            <v>積樹T</v>
          </cell>
        </row>
        <row r="370">
          <cell r="A370" t="str">
            <v>せ０８</v>
          </cell>
          <cell r="B370" t="str">
            <v>平野</v>
          </cell>
          <cell r="C370" t="str">
            <v>和也</v>
          </cell>
          <cell r="D370" t="str">
            <v>積樹T</v>
          </cell>
        </row>
        <row r="371">
          <cell r="A371" t="str">
            <v>む３６</v>
          </cell>
          <cell r="B371" t="str">
            <v>西村</v>
          </cell>
          <cell r="C371" t="str">
            <v>文代</v>
          </cell>
          <cell r="D371" t="str">
            <v>村田ＴＣ</v>
          </cell>
        </row>
        <row r="372">
          <cell r="A372" t="str">
            <v>む３７</v>
          </cell>
          <cell r="B372" t="str">
            <v>村田</v>
          </cell>
          <cell r="C372" t="str">
            <v>彩子</v>
          </cell>
          <cell r="D372" t="str">
            <v>村田ＴＣ</v>
          </cell>
        </row>
        <row r="373">
          <cell r="A373" t="str">
            <v>む３８</v>
          </cell>
          <cell r="B373" t="str">
            <v>村川</v>
          </cell>
          <cell r="C373" t="str">
            <v>庸子</v>
          </cell>
          <cell r="D373" t="str">
            <v>村田ＴＣ</v>
          </cell>
        </row>
        <row r="374">
          <cell r="A374" t="str">
            <v>む３９</v>
          </cell>
          <cell r="B374" t="str">
            <v>代表　鹿野　雄大</v>
          </cell>
          <cell r="C374" t="str">
            <v>洋平</v>
          </cell>
          <cell r="D374" t="str">
            <v>deer.field199199@gmail.com</v>
          </cell>
        </row>
        <row r="375">
          <cell r="A375" t="str">
            <v>む４０</v>
          </cell>
          <cell r="B375" t="str">
            <v>田淵</v>
          </cell>
          <cell r="C375" t="str">
            <v>敏史</v>
          </cell>
          <cell r="D375" t="str">
            <v>村田ＴＣ</v>
          </cell>
        </row>
        <row r="376">
          <cell r="A376" t="str">
            <v>む４１</v>
          </cell>
          <cell r="B376" t="str">
            <v>代表　鹿野　雄大</v>
          </cell>
          <cell r="C376" t="str">
            <v>  航</v>
          </cell>
          <cell r="D376" t="str">
            <v>deer.field199199@gmail.com</v>
          </cell>
        </row>
        <row r="377">
          <cell r="A377" t="str">
            <v>む４２</v>
          </cell>
          <cell r="B377" t="str">
            <v>TDC</v>
          </cell>
          <cell r="C377" t="str">
            <v>国太郎</v>
          </cell>
          <cell r="D377" t="str">
            <v>正式名称</v>
          </cell>
        </row>
        <row r="378">
          <cell r="A378" t="str">
            <v>て０１</v>
          </cell>
          <cell r="B378" t="str">
            <v>TDC</v>
          </cell>
          <cell r="C378" t="str">
            <v>直美</v>
          </cell>
          <cell r="D378" t="str">
            <v>略称</v>
          </cell>
        </row>
        <row r="379">
          <cell r="A379" t="str">
            <v>て０２</v>
          </cell>
          <cell r="B379" t="str">
            <v>TDC</v>
          </cell>
          <cell r="C379" t="str">
            <v>菜摘</v>
          </cell>
          <cell r="D379" t="str">
            <v>正式名称</v>
          </cell>
        </row>
        <row r="380">
          <cell r="A380" t="str">
            <v>て０１</v>
          </cell>
          <cell r="B380" t="str">
            <v>梅森</v>
          </cell>
          <cell r="C380" t="str">
            <v>直美</v>
          </cell>
          <cell r="D380" t="str">
            <v>TDC</v>
          </cell>
        </row>
        <row r="381">
          <cell r="A381" t="str">
            <v>て０２</v>
          </cell>
          <cell r="B381" t="str">
            <v>草野</v>
          </cell>
          <cell r="C381" t="str">
            <v>菜摘</v>
          </cell>
          <cell r="D381" t="str">
            <v>TDC</v>
          </cell>
        </row>
        <row r="382">
          <cell r="A382" t="str">
            <v>て０３</v>
          </cell>
          <cell r="B382" t="str">
            <v>武田</v>
          </cell>
          <cell r="C382" t="str">
            <v>亜加梨</v>
          </cell>
          <cell r="D382" t="str">
            <v>TDC</v>
          </cell>
        </row>
        <row r="383">
          <cell r="A383" t="str">
            <v>て０４</v>
          </cell>
          <cell r="B383" t="str">
            <v>姫井</v>
          </cell>
          <cell r="C383" t="str">
            <v>亜利沙</v>
          </cell>
          <cell r="D383" t="str">
            <v>TDC</v>
          </cell>
        </row>
        <row r="384">
          <cell r="A384" t="str">
            <v>て０５</v>
          </cell>
          <cell r="B384" t="str">
            <v>山岡</v>
          </cell>
          <cell r="C384" t="str">
            <v>千春</v>
          </cell>
          <cell r="D384" t="str">
            <v>TDC</v>
          </cell>
        </row>
        <row r="385">
          <cell r="A385" t="str">
            <v>て０６</v>
          </cell>
          <cell r="B385" t="str">
            <v>高森</v>
          </cell>
          <cell r="C385" t="str">
            <v>美保</v>
          </cell>
          <cell r="D385" t="str">
            <v>TDC</v>
          </cell>
        </row>
        <row r="386">
          <cell r="A386" t="str">
            <v>て０７</v>
          </cell>
          <cell r="B386" t="str">
            <v>上原</v>
          </cell>
          <cell r="C386" t="str">
            <v>義弘</v>
          </cell>
          <cell r="D386" t="str">
            <v>TDC</v>
          </cell>
        </row>
        <row r="387">
          <cell r="A387" t="str">
            <v>て０８</v>
          </cell>
          <cell r="B387" t="str">
            <v>鹿野</v>
          </cell>
          <cell r="C387" t="str">
            <v>雄大</v>
          </cell>
          <cell r="D387" t="str">
            <v>TDC</v>
          </cell>
        </row>
        <row r="388">
          <cell r="A388" t="str">
            <v>て０９</v>
          </cell>
          <cell r="B388" t="str">
            <v>澁谷</v>
          </cell>
          <cell r="C388" t="str">
            <v>晃大</v>
          </cell>
          <cell r="D388" t="str">
            <v>TDC</v>
          </cell>
        </row>
        <row r="389">
          <cell r="A389" t="str">
            <v>て１０</v>
          </cell>
          <cell r="B389" t="str">
            <v>谷口</v>
          </cell>
          <cell r="C389" t="str">
            <v>孟</v>
          </cell>
          <cell r="D389" t="str">
            <v>TDC</v>
          </cell>
        </row>
        <row r="390">
          <cell r="A390" t="str">
            <v>て１１</v>
          </cell>
          <cell r="B390" t="str">
            <v>中尾</v>
          </cell>
          <cell r="C390" t="str">
            <v>巧</v>
          </cell>
          <cell r="D390" t="str">
            <v>TDC</v>
          </cell>
        </row>
        <row r="391">
          <cell r="A391" t="str">
            <v>て１２</v>
          </cell>
          <cell r="B391" t="str">
            <v>野村</v>
          </cell>
          <cell r="C391" t="str">
            <v>良平</v>
          </cell>
          <cell r="D391" t="str">
            <v>TDC</v>
          </cell>
        </row>
        <row r="392">
          <cell r="A392" t="str">
            <v>て１３</v>
          </cell>
          <cell r="B392" t="str">
            <v>東山</v>
          </cell>
          <cell r="C392" t="str">
            <v>博</v>
          </cell>
          <cell r="D392" t="str">
            <v>TDC</v>
          </cell>
        </row>
        <row r="393">
          <cell r="A393" t="str">
            <v>て１４</v>
          </cell>
          <cell r="B393" t="str">
            <v>松本</v>
          </cell>
          <cell r="C393" t="str">
            <v>遼太郎</v>
          </cell>
          <cell r="D393" t="str">
            <v>TDC</v>
          </cell>
        </row>
        <row r="394">
          <cell r="A394" t="str">
            <v>て１５</v>
          </cell>
          <cell r="B394" t="str">
            <v>若森</v>
          </cell>
          <cell r="C394" t="str">
            <v>裕生</v>
          </cell>
          <cell r="D394" t="str">
            <v>TDC</v>
          </cell>
        </row>
        <row r="395">
          <cell r="A395" t="str">
            <v>て１６</v>
          </cell>
          <cell r="B395" t="str">
            <v>松岡</v>
          </cell>
          <cell r="C395" t="str">
            <v>宗隆</v>
          </cell>
          <cell r="D395" t="str">
            <v>TDC</v>
          </cell>
        </row>
        <row r="396">
          <cell r="A396" t="str">
            <v>て１７</v>
          </cell>
          <cell r="B396" t="str">
            <v>高橋</v>
          </cell>
          <cell r="C396" t="str">
            <v>和也</v>
          </cell>
          <cell r="D396" t="str">
            <v>TDC</v>
          </cell>
        </row>
        <row r="397">
          <cell r="A397" t="str">
            <v>て１８</v>
          </cell>
          <cell r="B397" t="str">
            <v>國領</v>
          </cell>
          <cell r="C397" t="str">
            <v>誠</v>
          </cell>
          <cell r="D397" t="str">
            <v>TDC</v>
          </cell>
        </row>
        <row r="398">
          <cell r="A398" t="str">
            <v>て１９</v>
          </cell>
          <cell r="B398" t="str">
            <v>吉川</v>
          </cell>
          <cell r="C398" t="str">
            <v>孝次</v>
          </cell>
          <cell r="D398" t="str">
            <v>TDC</v>
          </cell>
        </row>
        <row r="399">
          <cell r="A399" t="str">
            <v>て２２</v>
          </cell>
          <cell r="B399" t="str">
            <v>プラチナ</v>
          </cell>
          <cell r="C399" t="str">
            <v>正雄</v>
          </cell>
          <cell r="D399" t="str">
            <v>TDC</v>
          </cell>
        </row>
        <row r="400">
          <cell r="B400" t="str">
            <v>代表　片岡一寿</v>
          </cell>
          <cell r="D400" t="str">
            <v>ptkq67180＠yahoo.co.jp</v>
          </cell>
        </row>
        <row r="401">
          <cell r="A401" t="str">
            <v>ぷ０１</v>
          </cell>
          <cell r="B401" t="str">
            <v>大林</v>
          </cell>
          <cell r="C401" t="str">
            <v>　久</v>
          </cell>
          <cell r="D401" t="str">
            <v>プラチナ</v>
          </cell>
        </row>
        <row r="402">
          <cell r="A402" t="str">
            <v>ぷ０２</v>
          </cell>
          <cell r="B402" t="str">
            <v>うさかめ</v>
          </cell>
          <cell r="C402" t="str">
            <v>洋治</v>
          </cell>
          <cell r="D402" t="str">
            <v>プラチナ</v>
          </cell>
        </row>
        <row r="403">
          <cell r="A403" t="str">
            <v>ぷ０３</v>
          </cell>
          <cell r="B403" t="str">
            <v>うさぎとかめの集い</v>
          </cell>
          <cell r="C403" t="str">
            <v>　潤</v>
          </cell>
          <cell r="D403" t="str">
            <v>ptkq67180＠yahoo.co.jp</v>
          </cell>
        </row>
        <row r="404">
          <cell r="A404" t="str">
            <v>う０１</v>
          </cell>
          <cell r="B404" t="str">
            <v>石岡</v>
          </cell>
          <cell r="C404" t="str">
            <v>良典</v>
          </cell>
          <cell r="D404" t="str">
            <v>うさかめ</v>
          </cell>
        </row>
        <row r="405">
          <cell r="A405" t="str">
            <v>う０２</v>
          </cell>
          <cell r="B405" t="str">
            <v>小倉</v>
          </cell>
          <cell r="C405" t="str">
            <v>俊郎</v>
          </cell>
          <cell r="D405" t="str">
            <v>うさかめ</v>
          </cell>
        </row>
        <row r="406">
          <cell r="A406" t="str">
            <v>う０３</v>
          </cell>
          <cell r="B406" t="str">
            <v>片岡</v>
          </cell>
          <cell r="C406" t="str">
            <v>一寿</v>
          </cell>
          <cell r="D406" t="str">
            <v>うさかめ</v>
          </cell>
        </row>
        <row r="407">
          <cell r="A407" t="str">
            <v>う０４</v>
          </cell>
          <cell r="B407" t="str">
            <v>片岡</v>
          </cell>
          <cell r="C407" t="str">
            <v>凛耶</v>
          </cell>
          <cell r="D407" t="str">
            <v>うさかめ</v>
          </cell>
        </row>
        <row r="408">
          <cell r="A408" t="str">
            <v>う０５</v>
          </cell>
          <cell r="B408" t="str">
            <v>片岡  </v>
          </cell>
          <cell r="C408" t="str">
            <v>大</v>
          </cell>
          <cell r="D408" t="str">
            <v>うさかめ</v>
          </cell>
        </row>
        <row r="409">
          <cell r="A409" t="str">
            <v>う０６</v>
          </cell>
          <cell r="B409" t="str">
            <v>亀井</v>
          </cell>
          <cell r="C409" t="str">
            <v>雅嗣</v>
          </cell>
          <cell r="D409" t="str">
            <v>うさかめ</v>
          </cell>
        </row>
        <row r="410">
          <cell r="A410" t="str">
            <v>う０７</v>
          </cell>
          <cell r="B410" t="str">
            <v>亀井</v>
          </cell>
          <cell r="C410" t="str">
            <v>皓太</v>
          </cell>
          <cell r="D410" t="str">
            <v>うさかめ</v>
          </cell>
        </row>
        <row r="411">
          <cell r="A411" t="str">
            <v>う０８</v>
          </cell>
          <cell r="B411" t="str">
            <v>神田</v>
          </cell>
          <cell r="C411" t="str">
            <v>圭右</v>
          </cell>
          <cell r="D411" t="str">
            <v>うさかめ</v>
          </cell>
        </row>
        <row r="412">
          <cell r="A412" t="str">
            <v>う０９</v>
          </cell>
          <cell r="B412" t="str">
            <v>北野</v>
          </cell>
          <cell r="C412" t="str">
            <v>智尋</v>
          </cell>
          <cell r="D412" t="str">
            <v>うさかめ</v>
          </cell>
        </row>
        <row r="413">
          <cell r="A413" t="str">
            <v>う１０</v>
          </cell>
          <cell r="B413" t="str">
            <v>木下</v>
          </cell>
          <cell r="C413" t="str">
            <v>進</v>
          </cell>
          <cell r="D413" t="str">
            <v>うさかめ</v>
          </cell>
        </row>
        <row r="414">
          <cell r="A414" t="str">
            <v>う１１</v>
          </cell>
          <cell r="B414" t="str">
            <v>木森</v>
          </cell>
          <cell r="C414" t="str">
            <v>厚志</v>
          </cell>
          <cell r="D414" t="str">
            <v>うさかめ</v>
          </cell>
        </row>
        <row r="415">
          <cell r="A415" t="str">
            <v>う１２</v>
          </cell>
          <cell r="B415" t="str">
            <v>久保田</v>
          </cell>
          <cell r="C415" t="str">
            <v>勉</v>
          </cell>
          <cell r="D415" t="str">
            <v>うさかめ</v>
          </cell>
        </row>
        <row r="416">
          <cell r="A416" t="str">
            <v>う１３</v>
          </cell>
          <cell r="B416" t="str">
            <v>稙田</v>
          </cell>
          <cell r="C416" t="str">
            <v>優也</v>
          </cell>
          <cell r="D416" t="str">
            <v>うさかめ</v>
          </cell>
        </row>
        <row r="417">
          <cell r="A417" t="str">
            <v>う１４</v>
          </cell>
          <cell r="B417" t="str">
            <v>末</v>
          </cell>
          <cell r="C417" t="str">
            <v>和也</v>
          </cell>
          <cell r="D417" t="str">
            <v>うさかめ</v>
          </cell>
        </row>
        <row r="418">
          <cell r="A418" t="str">
            <v>う１５</v>
          </cell>
          <cell r="B418" t="str">
            <v>竹田</v>
          </cell>
          <cell r="C418" t="str">
            <v>圭佑</v>
          </cell>
          <cell r="D418" t="str">
            <v>うさかめ</v>
          </cell>
        </row>
        <row r="419">
          <cell r="A419" t="str">
            <v>う１６</v>
          </cell>
          <cell r="B419" t="str">
            <v>堤内</v>
          </cell>
          <cell r="C419" t="str">
            <v>昭仁</v>
          </cell>
          <cell r="D419" t="str">
            <v>うさかめ</v>
          </cell>
        </row>
        <row r="420">
          <cell r="A420" t="str">
            <v>う１７</v>
          </cell>
          <cell r="B420" t="str">
            <v>中田</v>
          </cell>
          <cell r="C420" t="str">
            <v>富憲</v>
          </cell>
          <cell r="D420" t="str">
            <v>うさかめ</v>
          </cell>
        </row>
        <row r="421">
          <cell r="A421" t="str">
            <v>う１８</v>
          </cell>
          <cell r="B421" t="str">
            <v>深田</v>
          </cell>
          <cell r="C421" t="str">
            <v>健太郎</v>
          </cell>
          <cell r="D421" t="str">
            <v>うさかめ</v>
          </cell>
        </row>
        <row r="422">
          <cell r="A422" t="str">
            <v>う１９</v>
          </cell>
          <cell r="B422" t="str">
            <v>松野</v>
          </cell>
          <cell r="C422" t="str">
            <v>航平</v>
          </cell>
          <cell r="D422" t="str">
            <v>うさかめ</v>
          </cell>
        </row>
        <row r="423">
          <cell r="A423" t="str">
            <v>う２０</v>
          </cell>
          <cell r="B423" t="str">
            <v>峰　</v>
          </cell>
          <cell r="C423" t="str">
            <v>祥靖</v>
          </cell>
          <cell r="D423" t="str">
            <v>うさかめ</v>
          </cell>
        </row>
        <row r="424">
          <cell r="A424" t="str">
            <v>う２１</v>
          </cell>
          <cell r="B424" t="str">
            <v>森</v>
          </cell>
          <cell r="C424" t="str">
            <v>健一</v>
          </cell>
          <cell r="D424" t="str">
            <v>うさかめ</v>
          </cell>
        </row>
        <row r="425">
          <cell r="A425" t="str">
            <v>う２２</v>
          </cell>
          <cell r="B425" t="str">
            <v>山本</v>
          </cell>
          <cell r="C425" t="str">
            <v>昌紀</v>
          </cell>
          <cell r="D425" t="str">
            <v>うさかめ</v>
          </cell>
        </row>
        <row r="426">
          <cell r="A426" t="str">
            <v>う２３</v>
          </cell>
          <cell r="B426" t="str">
            <v>山本</v>
          </cell>
          <cell r="C426" t="str">
            <v>浩之</v>
          </cell>
          <cell r="D426" t="str">
            <v>うさかめ</v>
          </cell>
        </row>
        <row r="427">
          <cell r="A427" t="str">
            <v>う２４</v>
          </cell>
          <cell r="B427" t="str">
            <v>吉村</v>
          </cell>
          <cell r="C427" t="str">
            <v>淳</v>
          </cell>
          <cell r="D427" t="str">
            <v>うさかめ</v>
          </cell>
        </row>
        <row r="428">
          <cell r="A428" t="str">
            <v>う２５</v>
          </cell>
          <cell r="B428" t="str">
            <v>井内</v>
          </cell>
          <cell r="C428" t="str">
            <v>一博</v>
          </cell>
          <cell r="D428" t="str">
            <v>うさかめ</v>
          </cell>
        </row>
        <row r="429">
          <cell r="A429" t="str">
            <v>う２６</v>
          </cell>
          <cell r="B429" t="str">
            <v>舘形</v>
          </cell>
          <cell r="C429" t="str">
            <v>和典</v>
          </cell>
          <cell r="D429" t="str">
            <v>うさかめ</v>
          </cell>
        </row>
        <row r="430">
          <cell r="A430" t="str">
            <v>う２７</v>
          </cell>
          <cell r="B430" t="str">
            <v>高瀬</v>
          </cell>
          <cell r="C430" t="str">
            <v>眞志</v>
          </cell>
          <cell r="D430" t="str">
            <v>うさかめ</v>
          </cell>
        </row>
        <row r="431">
          <cell r="A431" t="str">
            <v>う２８</v>
          </cell>
          <cell r="B431" t="str">
            <v>山田</v>
          </cell>
          <cell r="C431" t="str">
            <v>和宏</v>
          </cell>
          <cell r="D431" t="str">
            <v>うさかめ</v>
          </cell>
        </row>
        <row r="432">
          <cell r="A432" t="str">
            <v>う２９</v>
          </cell>
          <cell r="B432" t="str">
            <v>山田</v>
          </cell>
          <cell r="C432" t="str">
            <v>洋平</v>
          </cell>
          <cell r="D432" t="str">
            <v>うさかめ</v>
          </cell>
        </row>
        <row r="433">
          <cell r="A433" t="str">
            <v>う３０</v>
          </cell>
          <cell r="B433" t="str">
            <v>竹下</v>
          </cell>
          <cell r="C433" t="str">
            <v>英伸</v>
          </cell>
          <cell r="D433" t="str">
            <v>うさかめ</v>
          </cell>
        </row>
        <row r="434">
          <cell r="A434" t="str">
            <v>う３１</v>
          </cell>
          <cell r="B434" t="str">
            <v>竹下</v>
          </cell>
          <cell r="C434" t="str">
            <v>恭平</v>
          </cell>
          <cell r="D434" t="str">
            <v>うさかめ</v>
          </cell>
        </row>
        <row r="435">
          <cell r="A435" t="str">
            <v>う３２</v>
          </cell>
          <cell r="B435" t="str">
            <v>田中</v>
          </cell>
          <cell r="C435" t="str">
            <v>邦明</v>
          </cell>
          <cell r="D435" t="str">
            <v>うさかめ</v>
          </cell>
        </row>
        <row r="436">
          <cell r="A436" t="str">
            <v>う３３</v>
          </cell>
          <cell r="B436" t="str">
            <v>田中</v>
          </cell>
          <cell r="C436" t="str">
            <v>伸一</v>
          </cell>
          <cell r="D436" t="str">
            <v>うさかめ</v>
          </cell>
        </row>
        <row r="437">
          <cell r="A437" t="str">
            <v>う３４</v>
          </cell>
          <cell r="B437" t="str">
            <v>田中</v>
          </cell>
          <cell r="C437" t="str">
            <v>宏樹</v>
          </cell>
          <cell r="D437" t="str">
            <v>うさかめ</v>
          </cell>
        </row>
        <row r="438">
          <cell r="A438" t="str">
            <v>う３５</v>
          </cell>
          <cell r="B438" t="str">
            <v>石津</v>
          </cell>
          <cell r="C438" t="str">
            <v>綾香</v>
          </cell>
          <cell r="D438" t="str">
            <v>うさかめ</v>
          </cell>
        </row>
        <row r="439">
          <cell r="A439" t="str">
            <v>う３６</v>
          </cell>
          <cell r="B439" t="str">
            <v>出縄</v>
          </cell>
          <cell r="C439" t="str">
            <v>久子</v>
          </cell>
          <cell r="D439" t="str">
            <v>うさかめ</v>
          </cell>
        </row>
        <row r="440">
          <cell r="A440" t="str">
            <v>う３７</v>
          </cell>
          <cell r="B440" t="str">
            <v>今井</v>
          </cell>
          <cell r="C440" t="str">
            <v>順子</v>
          </cell>
          <cell r="D440" t="str">
            <v>うさかめ</v>
          </cell>
        </row>
        <row r="441">
          <cell r="A441" t="str">
            <v>う３８</v>
          </cell>
          <cell r="B441" t="str">
            <v>植垣</v>
          </cell>
          <cell r="C441" t="str">
            <v>貴美子</v>
          </cell>
          <cell r="D441" t="str">
            <v>うさかめ</v>
          </cell>
        </row>
        <row r="442">
          <cell r="A442" t="str">
            <v>う３９</v>
          </cell>
          <cell r="B442" t="str">
            <v>川崎</v>
          </cell>
          <cell r="C442" t="str">
            <v>悦子</v>
          </cell>
          <cell r="D442" t="str">
            <v>うさかめ</v>
          </cell>
        </row>
        <row r="443">
          <cell r="A443" t="str">
            <v>う４０</v>
          </cell>
          <cell r="B443" t="str">
            <v>小塩</v>
          </cell>
          <cell r="C443" t="str">
            <v>政子</v>
          </cell>
          <cell r="D443" t="str">
            <v>うさかめ</v>
          </cell>
        </row>
        <row r="444">
          <cell r="A444" t="str">
            <v>う４１</v>
          </cell>
          <cell r="B444" t="str">
            <v>辻</v>
          </cell>
          <cell r="C444" t="str">
            <v>佳子</v>
          </cell>
          <cell r="D444" t="str">
            <v>うさかめ</v>
          </cell>
        </row>
        <row r="445">
          <cell r="A445" t="str">
            <v>う４２</v>
          </cell>
          <cell r="B445" t="str">
            <v>西崎</v>
          </cell>
          <cell r="C445" t="str">
            <v>友香</v>
          </cell>
          <cell r="D445" t="str">
            <v>うさかめ</v>
          </cell>
        </row>
        <row r="446">
          <cell r="A446" t="str">
            <v>う４３</v>
          </cell>
          <cell r="B446" t="str">
            <v>倍田</v>
          </cell>
          <cell r="C446" t="str">
            <v>優子</v>
          </cell>
          <cell r="D446" t="str">
            <v>うさかめ</v>
          </cell>
        </row>
        <row r="447">
          <cell r="A447" t="str">
            <v>う４４</v>
          </cell>
          <cell r="B447" t="str">
            <v>藤村</v>
          </cell>
          <cell r="C447" t="str">
            <v>加代子</v>
          </cell>
          <cell r="D447" t="str">
            <v>うさかめ</v>
          </cell>
        </row>
        <row r="448">
          <cell r="A448" t="str">
            <v>う４５</v>
          </cell>
          <cell r="B448" t="str">
            <v>山田</v>
          </cell>
          <cell r="C448" t="str">
            <v>みほ</v>
          </cell>
          <cell r="D448" t="str">
            <v>うさかめ</v>
          </cell>
        </row>
        <row r="449">
          <cell r="A449" t="str">
            <v>う４６</v>
          </cell>
          <cell r="B449" t="str">
            <v>竹下</v>
          </cell>
          <cell r="C449" t="str">
            <v>光代</v>
          </cell>
          <cell r="D449" t="str">
            <v>うさかめ</v>
          </cell>
        </row>
        <row r="450">
          <cell r="A450" t="str">
            <v>う４７</v>
          </cell>
          <cell r="B450" t="str">
            <v>田中</v>
          </cell>
          <cell r="C450" t="str">
            <v>友加里</v>
          </cell>
          <cell r="D450" t="str">
            <v>うさかめ</v>
          </cell>
        </row>
        <row r="451">
          <cell r="A451" t="str">
            <v>う４５</v>
          </cell>
          <cell r="B451" t="str">
            <v>山田</v>
          </cell>
          <cell r="C451" t="str">
            <v>みほ</v>
          </cell>
          <cell r="D451" t="str">
            <v>うさかめ</v>
          </cell>
        </row>
        <row r="452">
          <cell r="A452" t="str">
            <v>う４６</v>
          </cell>
          <cell r="B452" t="str">
            <v>積水樹脂テニスクラブ</v>
          </cell>
          <cell r="C452" t="str">
            <v>光代</v>
          </cell>
          <cell r="D452" t="str">
            <v>正式名称</v>
          </cell>
        </row>
        <row r="453">
          <cell r="A453" t="str">
            <v>う４７</v>
          </cell>
          <cell r="B453" t="str">
            <v>田中</v>
          </cell>
          <cell r="C453" t="str">
            <v>友加里</v>
          </cell>
          <cell r="D453" t="str">
            <v>うさかめ</v>
          </cell>
        </row>
        <row r="454">
          <cell r="A454" t="str">
            <v>せ０１</v>
          </cell>
          <cell r="B454" t="str">
            <v>代表　上津慶和</v>
          </cell>
          <cell r="C454" t="str">
            <v>英泰</v>
          </cell>
          <cell r="D454" t="str">
            <v>smile.yu5052@gmail.com</v>
          </cell>
        </row>
        <row r="455">
          <cell r="A455" t="str">
            <v>せ０２</v>
          </cell>
          <cell r="B455" t="str">
            <v>国村</v>
          </cell>
          <cell r="C455" t="str">
            <v>昌生</v>
          </cell>
          <cell r="D455" t="str">
            <v>積樹T</v>
          </cell>
        </row>
        <row r="456">
          <cell r="A456" t="str">
            <v>せ０３</v>
          </cell>
          <cell r="B456" t="str">
            <v>アンヴァース</v>
          </cell>
          <cell r="C456" t="str">
            <v> 悠</v>
          </cell>
          <cell r="D456" t="str">
            <v>略称</v>
          </cell>
        </row>
        <row r="457">
          <cell r="A457" t="str">
            <v>せ０４</v>
          </cell>
          <cell r="B457" t="str">
            <v>アンヴァース</v>
          </cell>
          <cell r="C457" t="str">
            <v> 学</v>
          </cell>
          <cell r="D457" t="str">
            <v>正式名称</v>
          </cell>
        </row>
        <row r="458">
          <cell r="A458" t="str">
            <v>ん０１</v>
          </cell>
          <cell r="B458" t="str">
            <v>片桐</v>
          </cell>
          <cell r="C458" t="str">
            <v>美里</v>
          </cell>
          <cell r="D458" t="str">
            <v>アンヴァース</v>
          </cell>
        </row>
        <row r="459">
          <cell r="A459" t="str">
            <v>ん０２</v>
          </cell>
          <cell r="B459" t="str">
            <v>中川</v>
          </cell>
          <cell r="C459" t="str">
            <v>久江</v>
          </cell>
          <cell r="D459" t="str">
            <v>アンヴァース</v>
          </cell>
        </row>
        <row r="460">
          <cell r="A460" t="str">
            <v>ん０３</v>
          </cell>
          <cell r="B460" t="str">
            <v>米澤</v>
          </cell>
          <cell r="C460" t="str">
            <v>香澄</v>
          </cell>
          <cell r="D460" t="str">
            <v>アンヴァース</v>
          </cell>
        </row>
        <row r="461">
          <cell r="A461" t="str">
            <v>ん０４</v>
          </cell>
          <cell r="B461" t="str">
            <v>上津</v>
          </cell>
          <cell r="C461" t="str">
            <v>慶和</v>
          </cell>
          <cell r="D461" t="str">
            <v>アンヴァース</v>
          </cell>
        </row>
        <row r="462">
          <cell r="A462" t="str">
            <v>ん０５</v>
          </cell>
          <cell r="B462" t="str">
            <v>池内</v>
          </cell>
          <cell r="C462" t="str">
            <v>大道</v>
          </cell>
          <cell r="D462" t="str">
            <v>アンヴァース</v>
          </cell>
        </row>
        <row r="463">
          <cell r="A463" t="str">
            <v>ん０６</v>
          </cell>
          <cell r="B463" t="str">
            <v>猪飼</v>
          </cell>
          <cell r="C463" t="str">
            <v>尚輝</v>
          </cell>
          <cell r="D463" t="str">
            <v>アンヴァース</v>
          </cell>
        </row>
        <row r="464">
          <cell r="A464" t="str">
            <v>ん０７</v>
          </cell>
          <cell r="B464" t="str">
            <v>岡</v>
          </cell>
          <cell r="C464" t="str">
            <v>栄介</v>
          </cell>
          <cell r="D464" t="str">
            <v>アンヴァース</v>
          </cell>
        </row>
        <row r="465">
          <cell r="A465" t="str">
            <v>ん０８</v>
          </cell>
          <cell r="B465" t="str">
            <v>西嶌</v>
          </cell>
          <cell r="C465" t="str">
            <v>達也</v>
          </cell>
          <cell r="D465" t="str">
            <v>アンヴァース</v>
          </cell>
        </row>
        <row r="466">
          <cell r="A466" t="str">
            <v>ん０９</v>
          </cell>
          <cell r="B466" t="str">
            <v>島田</v>
          </cell>
          <cell r="C466" t="str">
            <v>洋平</v>
          </cell>
          <cell r="D466" t="str">
            <v>アンヴァース</v>
          </cell>
        </row>
        <row r="467">
          <cell r="A467" t="str">
            <v>ん１０</v>
          </cell>
          <cell r="B467" t="str">
            <v>宮川</v>
          </cell>
          <cell r="C467" t="str">
            <v>裕樹</v>
          </cell>
          <cell r="D467" t="str">
            <v>アンヴァース</v>
          </cell>
        </row>
        <row r="468">
          <cell r="A468" t="str">
            <v>ん１１</v>
          </cell>
          <cell r="B468" t="str">
            <v>渡辺</v>
          </cell>
          <cell r="C468" t="str">
            <v>智之</v>
          </cell>
          <cell r="D468" t="str">
            <v>アンヴァース</v>
          </cell>
        </row>
        <row r="469">
          <cell r="A469" t="str">
            <v>ん１２</v>
          </cell>
          <cell r="B469" t="str">
            <v>津曲</v>
          </cell>
          <cell r="C469" t="str">
            <v>崇志</v>
          </cell>
          <cell r="D469" t="str">
            <v>アンヴァース</v>
          </cell>
        </row>
        <row r="470">
          <cell r="A470" t="str">
            <v>ん１３</v>
          </cell>
          <cell r="B470" t="str">
            <v>越智</v>
          </cell>
          <cell r="C470" t="str">
            <v>友基</v>
          </cell>
          <cell r="D470" t="str">
            <v>アンヴァース</v>
          </cell>
        </row>
        <row r="471">
          <cell r="A471" t="str">
            <v>ん１４</v>
          </cell>
          <cell r="B471" t="str">
            <v>辻本</v>
          </cell>
          <cell r="C471" t="str">
            <v>将士</v>
          </cell>
          <cell r="D471" t="str">
            <v>アンヴァース</v>
          </cell>
        </row>
        <row r="472">
          <cell r="A472" t="str">
            <v>ん１５</v>
          </cell>
          <cell r="B472" t="str">
            <v>原</v>
          </cell>
          <cell r="C472" t="str">
            <v>智則</v>
          </cell>
          <cell r="D472" t="str">
            <v>アンヴァース</v>
          </cell>
        </row>
        <row r="473">
          <cell r="A473" t="str">
            <v>ん１６</v>
          </cell>
          <cell r="B473" t="str">
            <v>石倉</v>
          </cell>
          <cell r="C473" t="str">
            <v>翔太</v>
          </cell>
          <cell r="D473" t="str">
            <v>アンヴァース</v>
          </cell>
        </row>
        <row r="474">
          <cell r="A474" t="str">
            <v>ん１７</v>
          </cell>
          <cell r="B474" t="str">
            <v>ピーター</v>
          </cell>
          <cell r="C474" t="str">
            <v>リーダー</v>
          </cell>
          <cell r="D474" t="str">
            <v>アンヴァース</v>
          </cell>
        </row>
        <row r="475">
          <cell r="A475" t="str">
            <v>ん１８</v>
          </cell>
          <cell r="B475" t="str">
            <v>鍋内</v>
          </cell>
          <cell r="C475" t="str">
            <v>雄樹</v>
          </cell>
          <cell r="D475" t="str">
            <v>アンヴァース</v>
          </cell>
        </row>
        <row r="476">
          <cell r="A476" t="str">
            <v>ん１９</v>
          </cell>
          <cell r="B476" t="str">
            <v>石内</v>
          </cell>
          <cell r="C476" t="str">
            <v>伸幸</v>
          </cell>
          <cell r="D476" t="str">
            <v>アンヴァース</v>
          </cell>
        </row>
        <row r="477">
          <cell r="A477" t="str">
            <v>ん２０</v>
          </cell>
          <cell r="B477" t="str">
            <v>片桐</v>
          </cell>
          <cell r="C477" t="str">
            <v>靖之</v>
          </cell>
          <cell r="D477" t="str">
            <v>アンヴァース</v>
          </cell>
        </row>
        <row r="478">
          <cell r="A478" t="str">
            <v>ん２１</v>
          </cell>
          <cell r="B478" t="str">
            <v>鈴木</v>
          </cell>
          <cell r="C478" t="str">
            <v>智彦</v>
          </cell>
          <cell r="D478" t="str">
            <v>アンヴァース</v>
          </cell>
        </row>
        <row r="479">
          <cell r="A479" t="str">
            <v>ん２２</v>
          </cell>
          <cell r="B479" t="str">
            <v>橋爪</v>
          </cell>
          <cell r="C479" t="str">
            <v>崇志</v>
          </cell>
          <cell r="D479" t="str">
            <v>アンヴァース</v>
          </cell>
        </row>
        <row r="480">
          <cell r="A480" t="str">
            <v>ん２３</v>
          </cell>
          <cell r="B480" t="str">
            <v>西村</v>
          </cell>
          <cell r="C480" t="str">
            <v>佳祐</v>
          </cell>
          <cell r="D480" t="str">
            <v>アンヴァース</v>
          </cell>
        </row>
        <row r="481">
          <cell r="A481" t="str">
            <v>ん２１</v>
          </cell>
          <cell r="B481" t="str">
            <v>鈴木</v>
          </cell>
          <cell r="C481" t="str">
            <v>智彦</v>
          </cell>
          <cell r="D481" t="str">
            <v>アンヴァース</v>
          </cell>
        </row>
        <row r="482">
          <cell r="A482" t="str">
            <v>ん２２</v>
          </cell>
          <cell r="B482" t="str">
            <v>橋爪</v>
          </cell>
          <cell r="C482" t="str">
            <v>崇志</v>
          </cell>
          <cell r="D482" t="str">
            <v>アンヴァース</v>
          </cell>
        </row>
        <row r="483">
          <cell r="A483" t="str">
            <v>ん２３</v>
          </cell>
          <cell r="B483" t="str">
            <v>西村</v>
          </cell>
          <cell r="C483" t="str">
            <v>佳祐</v>
          </cell>
          <cell r="D483" t="str">
            <v>アンヴァース</v>
          </cell>
        </row>
        <row r="484">
          <cell r="A484" t="str">
            <v>ん２４　0</v>
          </cell>
          <cell r="B484" t="str">
            <v>山本</v>
          </cell>
          <cell r="C484" t="str">
            <v>竜平</v>
          </cell>
          <cell r="D484" t="str">
            <v>アンヴァース</v>
          </cell>
        </row>
        <row r="485">
          <cell r="A485" t="str">
            <v>ん２５　0</v>
          </cell>
          <cell r="B485" t="str">
            <v>寺元</v>
          </cell>
          <cell r="C485" t="str">
            <v>翔太</v>
          </cell>
          <cell r="D485" t="str">
            <v>アンヴァース</v>
          </cell>
        </row>
        <row r="486">
          <cell r="A486" t="str">
            <v>ん２６　0</v>
          </cell>
          <cell r="B486" t="str">
            <v>青木</v>
          </cell>
          <cell r="C486" t="str">
            <v>知里</v>
          </cell>
          <cell r="D486" t="str">
            <v>アンヴァース</v>
          </cell>
        </row>
        <row r="487">
          <cell r="A487" t="str">
            <v>こ０１</v>
          </cell>
          <cell r="B487" t="str">
            <v>安達</v>
          </cell>
          <cell r="C487" t="str">
            <v>隆一</v>
          </cell>
          <cell r="D487" t="str">
            <v>個人登録</v>
          </cell>
        </row>
        <row r="488">
          <cell r="A488" t="str">
            <v>こ０２</v>
          </cell>
          <cell r="B488" t="str">
            <v>寺村</v>
          </cell>
          <cell r="C488" t="str">
            <v>浩一</v>
          </cell>
          <cell r="D488" t="str">
            <v>個人登録</v>
          </cell>
        </row>
        <row r="489">
          <cell r="A489" t="str">
            <v>こ０３</v>
          </cell>
          <cell r="B489" t="str">
            <v>征矢</v>
          </cell>
          <cell r="C489" t="str">
            <v>洋平</v>
          </cell>
          <cell r="D489" t="str">
            <v>個人登録</v>
          </cell>
        </row>
        <row r="490">
          <cell r="A490" t="str">
            <v>こ０４</v>
          </cell>
          <cell r="B490" t="str">
            <v>寺元</v>
          </cell>
          <cell r="C490" t="str">
            <v>翔太</v>
          </cell>
          <cell r="D490" t="str">
            <v>TDC</v>
          </cell>
        </row>
        <row r="491">
          <cell r="A491" t="str">
            <v>こ０５</v>
          </cell>
          <cell r="B491" t="str">
            <v>國本　</v>
          </cell>
          <cell r="C491" t="str">
            <v>太郎</v>
          </cell>
          <cell r="D491" t="str">
            <v>個人登録</v>
          </cell>
        </row>
        <row r="492">
          <cell r="A492" t="str">
            <v>こ０６</v>
          </cell>
          <cell r="B492" t="str">
            <v>大橋</v>
          </cell>
          <cell r="C492" t="str">
            <v>賢太郎</v>
          </cell>
          <cell r="D492" t="str">
            <v>個人登録</v>
          </cell>
        </row>
        <row r="493">
          <cell r="A493" t="str">
            <v>こ０７</v>
          </cell>
          <cell r="B493" t="str">
            <v>八木</v>
          </cell>
          <cell r="C493" t="str">
            <v>篤司</v>
          </cell>
          <cell r="D493" t="str">
            <v>個人登録</v>
          </cell>
        </row>
        <row r="494">
          <cell r="A494" t="str">
            <v>登録メンバー</v>
          </cell>
          <cell r="B494" t="str">
            <v>嶋村</v>
          </cell>
          <cell r="C494">
            <v>423</v>
          </cell>
          <cell r="D494" t="str">
            <v>TDC</v>
          </cell>
        </row>
        <row r="495">
          <cell r="A495" t="str">
            <v>こ０１</v>
          </cell>
          <cell r="B495" t="str">
            <v>安達</v>
          </cell>
          <cell r="C495" t="str">
            <v>隆一</v>
          </cell>
          <cell r="D495" t="str">
            <v>個人登録</v>
          </cell>
        </row>
        <row r="496">
          <cell r="A496">
            <v>423</v>
          </cell>
          <cell r="B496" t="str">
            <v>寺村</v>
          </cell>
          <cell r="C496" t="str">
            <v>浩一</v>
          </cell>
          <cell r="D496" t="str">
            <v>個人登録</v>
          </cell>
        </row>
        <row r="497">
          <cell r="A497" t="str">
            <v>こ０３</v>
          </cell>
          <cell r="B497" t="str">
            <v>征矢</v>
          </cell>
          <cell r="C497" t="str">
            <v>洋平</v>
          </cell>
          <cell r="D497" t="str">
            <v>個人登録</v>
          </cell>
        </row>
        <row r="498">
          <cell r="A498" t="str">
            <v>こ０４</v>
          </cell>
          <cell r="B498" t="str">
            <v>越智</v>
          </cell>
          <cell r="C498" t="str">
            <v>友基</v>
          </cell>
          <cell r="D498" t="str">
            <v>TDC</v>
          </cell>
        </row>
        <row r="499">
          <cell r="A499" t="str">
            <v>こ０５</v>
          </cell>
          <cell r="B499" t="str">
            <v>國本　</v>
          </cell>
          <cell r="C499" t="str">
            <v>太郎</v>
          </cell>
          <cell r="D499" t="str">
            <v>個人登録</v>
          </cell>
        </row>
        <row r="500">
          <cell r="A500" t="str">
            <v>こ０６</v>
          </cell>
          <cell r="B500" t="str">
            <v>大橋</v>
          </cell>
          <cell r="C500" t="str">
            <v>賢太郎</v>
          </cell>
          <cell r="D500" t="str">
            <v>個人登録</v>
          </cell>
        </row>
        <row r="501">
          <cell r="A501" t="str">
            <v>こ０７</v>
          </cell>
          <cell r="B501" t="str">
            <v>八木</v>
          </cell>
          <cell r="C501" t="str">
            <v>篤司</v>
          </cell>
          <cell r="D501" t="str">
            <v>個人登録</v>
          </cell>
        </row>
        <row r="502">
          <cell r="A502" t="str">
            <v>登録メンバー</v>
          </cell>
          <cell r="B502" t="str">
            <v>ピーター</v>
          </cell>
          <cell r="C502">
            <v>414</v>
          </cell>
          <cell r="D502" t="str">
            <v>TDC</v>
          </cell>
        </row>
        <row r="503">
          <cell r="A503" t="str">
            <v>て３２</v>
          </cell>
          <cell r="B503" t="str">
            <v>鍋内</v>
          </cell>
          <cell r="C503" t="str">
            <v>雄樹</v>
          </cell>
          <cell r="D503" t="str">
            <v>TDC</v>
          </cell>
        </row>
        <row r="504">
          <cell r="A504">
            <v>414</v>
          </cell>
          <cell r="B504" t="str">
            <v>石内</v>
          </cell>
          <cell r="C504" t="str">
            <v>伸幸</v>
          </cell>
          <cell r="D504" t="str">
            <v>TDC</v>
          </cell>
        </row>
        <row r="505">
          <cell r="A505" t="str">
            <v>て３４</v>
          </cell>
          <cell r="B505" t="str">
            <v>上原</v>
          </cell>
          <cell r="C505" t="str">
            <v>義弘</v>
          </cell>
          <cell r="D505" t="str">
            <v>TDC</v>
          </cell>
        </row>
        <row r="506">
          <cell r="A506" t="str">
            <v>て３５</v>
          </cell>
          <cell r="B506" t="str">
            <v>片桐</v>
          </cell>
          <cell r="C506" t="str">
            <v>靖之</v>
          </cell>
          <cell r="D506" t="str">
            <v>TDC</v>
          </cell>
        </row>
        <row r="507">
          <cell r="A507" t="str">
            <v>て３６</v>
          </cell>
          <cell r="B507" t="str">
            <v>鹿野</v>
          </cell>
          <cell r="C507" t="str">
            <v>雄大</v>
          </cell>
          <cell r="D507" t="str">
            <v>TDC</v>
          </cell>
        </row>
        <row r="508">
          <cell r="A508" t="str">
            <v>て３７</v>
          </cell>
          <cell r="B508" t="str">
            <v>澁谷</v>
          </cell>
          <cell r="C508" t="str">
            <v>晃大</v>
          </cell>
          <cell r="D508" t="str">
            <v>TDC</v>
          </cell>
        </row>
        <row r="509">
          <cell r="A509" t="str">
            <v>て３８</v>
          </cell>
          <cell r="B509" t="str">
            <v>谷口</v>
          </cell>
          <cell r="C509" t="str">
            <v>　孟</v>
          </cell>
          <cell r="D509" t="str">
            <v>TDC</v>
          </cell>
        </row>
        <row r="510">
          <cell r="A510" t="str">
            <v>て３９</v>
          </cell>
          <cell r="B510" t="str">
            <v>中尾</v>
          </cell>
          <cell r="C510" t="str">
            <v>　巧</v>
          </cell>
          <cell r="D510" t="str">
            <v>TDC</v>
          </cell>
        </row>
        <row r="511">
          <cell r="A511" t="str">
            <v>て４０</v>
          </cell>
          <cell r="B511" t="str">
            <v>野村</v>
          </cell>
          <cell r="C511" t="str">
            <v>良平</v>
          </cell>
          <cell r="D511" t="str">
            <v>TDC</v>
          </cell>
        </row>
        <row r="512">
          <cell r="A512" t="str">
            <v>て４１</v>
          </cell>
          <cell r="B512" t="str">
            <v>東山</v>
          </cell>
          <cell r="C512" t="str">
            <v>　博</v>
          </cell>
          <cell r="D512" t="str">
            <v>TDC</v>
          </cell>
        </row>
        <row r="513">
          <cell r="A513" t="str">
            <v>て４２</v>
          </cell>
          <cell r="B513" t="str">
            <v>松本</v>
          </cell>
          <cell r="C513" t="str">
            <v>遼太郎</v>
          </cell>
          <cell r="D513" t="str">
            <v>TDC</v>
          </cell>
        </row>
        <row r="514">
          <cell r="A514" t="str">
            <v>て４３</v>
          </cell>
          <cell r="B514" t="str">
            <v>若森</v>
          </cell>
          <cell r="C514" t="str">
            <v>裕生</v>
          </cell>
          <cell r="D514" t="str">
            <v>TDC</v>
          </cell>
        </row>
        <row r="515">
          <cell r="A515" t="str">
            <v>て４４</v>
          </cell>
          <cell r="B515" t="str">
            <v>松岡</v>
          </cell>
          <cell r="C515" t="str">
            <v>宗隆</v>
          </cell>
          <cell r="D515" t="str">
            <v>TDC</v>
          </cell>
        </row>
        <row r="516">
          <cell r="A516" t="str">
            <v>て４５</v>
          </cell>
          <cell r="B516" t="str">
            <v>高橋</v>
          </cell>
          <cell r="C516" t="str">
            <v>和也</v>
          </cell>
          <cell r="D516" t="str">
            <v>TDC</v>
          </cell>
        </row>
        <row r="517">
          <cell r="A517" t="str">
            <v>て４６</v>
          </cell>
          <cell r="B517" t="str">
            <v>國領</v>
          </cell>
          <cell r="C517" t="str">
            <v>　誠</v>
          </cell>
          <cell r="D517" t="str">
            <v>TDC</v>
          </cell>
        </row>
        <row r="518">
          <cell r="A518" t="str">
            <v>て４７</v>
          </cell>
          <cell r="B518" t="str">
            <v>山本</v>
          </cell>
          <cell r="C518" t="str">
            <v>健治</v>
          </cell>
          <cell r="D518" t="str">
            <v>TDC</v>
          </cell>
        </row>
        <row r="519">
          <cell r="A519" t="str">
            <v>て４８</v>
          </cell>
          <cell r="B519" t="str">
            <v>吉川</v>
          </cell>
          <cell r="C519" t="str">
            <v>孝次</v>
          </cell>
          <cell r="D519" t="str">
            <v>TDC</v>
          </cell>
        </row>
        <row r="520">
          <cell r="A520" t="str">
            <v>て４９</v>
          </cell>
          <cell r="B520" t="str">
            <v>清川</v>
          </cell>
          <cell r="C520" t="str">
            <v>智輝</v>
          </cell>
          <cell r="D520" t="str">
            <v>TDC</v>
          </cell>
        </row>
        <row r="521">
          <cell r="A521" t="str">
            <v>て５０</v>
          </cell>
          <cell r="B521" t="str">
            <v>東　</v>
          </cell>
          <cell r="C521" t="str">
            <v>佑樹</v>
          </cell>
          <cell r="D521" t="str">
            <v>TDC</v>
          </cell>
        </row>
        <row r="522">
          <cell r="A522" t="str">
            <v>て５１</v>
          </cell>
          <cell r="B522" t="str">
            <v>鈴木</v>
          </cell>
          <cell r="C522" t="str">
            <v>智彦</v>
          </cell>
          <cell r="D522" t="str">
            <v>TDC</v>
          </cell>
        </row>
        <row r="523">
          <cell r="A523" t="str">
            <v>て５２</v>
          </cell>
          <cell r="B523" t="str">
            <v>青木</v>
          </cell>
          <cell r="C523" t="str">
            <v>知里</v>
          </cell>
          <cell r="D523" t="str">
            <v>TDC</v>
          </cell>
        </row>
        <row r="524">
          <cell r="A524" t="str">
            <v>て４１</v>
          </cell>
          <cell r="B524" t="str">
            <v>寺元</v>
          </cell>
          <cell r="C524" t="str">
            <v>翔太</v>
          </cell>
          <cell r="D524" t="str">
            <v>TDC</v>
          </cell>
        </row>
        <row r="525">
          <cell r="A525" t="str">
            <v>て４２</v>
          </cell>
          <cell r="B525" t="str">
            <v>若森</v>
          </cell>
          <cell r="C525" t="str">
            <v>裕生</v>
          </cell>
          <cell r="D525" t="str">
            <v>TDC</v>
          </cell>
        </row>
        <row r="526">
          <cell r="A526" t="str">
            <v>て４３</v>
          </cell>
          <cell r="B526" t="str">
            <v>代表　片岡一寿</v>
          </cell>
          <cell r="C526" t="str">
            <v>宗隆</v>
          </cell>
          <cell r="D526" t="str">
            <v>ptkq67180＠yahoo.co.jp</v>
          </cell>
        </row>
        <row r="527">
          <cell r="A527" t="str">
            <v>て４４</v>
          </cell>
          <cell r="B527" t="str">
            <v>清川</v>
          </cell>
          <cell r="C527" t="str">
            <v>智輝</v>
          </cell>
          <cell r="D527" t="str">
            <v>TDC</v>
          </cell>
        </row>
        <row r="528">
          <cell r="A528" t="str">
            <v>て４５</v>
          </cell>
          <cell r="B528" t="str">
            <v>うさかめ</v>
          </cell>
          <cell r="C528" t="str">
            <v>佑樹</v>
          </cell>
          <cell r="D528" t="str">
            <v>TDC</v>
          </cell>
        </row>
        <row r="529">
          <cell r="A529" t="str">
            <v>て４６</v>
          </cell>
          <cell r="B529" t="str">
            <v>うさぎとかめの集い</v>
          </cell>
          <cell r="C529" t="str">
            <v>佳菜子</v>
          </cell>
          <cell r="D529" t="str">
            <v>TDC</v>
          </cell>
        </row>
        <row r="530">
          <cell r="A530" t="str">
            <v>う０１</v>
          </cell>
          <cell r="B530" t="str">
            <v>池上</v>
          </cell>
          <cell r="C530" t="str">
            <v>浩幸</v>
          </cell>
          <cell r="D530" t="str">
            <v>うさかめ</v>
          </cell>
        </row>
        <row r="531">
          <cell r="A531" t="str">
            <v>う０２</v>
          </cell>
          <cell r="B531" t="str">
            <v>石岡</v>
          </cell>
          <cell r="C531" t="str">
            <v>良典</v>
          </cell>
          <cell r="D531" t="str">
            <v>うさかめ</v>
          </cell>
        </row>
        <row r="532">
          <cell r="A532" t="str">
            <v>う０３</v>
          </cell>
          <cell r="B532" t="str">
            <v>小倉</v>
          </cell>
          <cell r="C532" t="str">
            <v>俊郎</v>
          </cell>
          <cell r="D532" t="str">
            <v>うさかめ</v>
          </cell>
        </row>
        <row r="533">
          <cell r="A533" t="str">
            <v>う０４</v>
          </cell>
          <cell r="B533" t="str">
            <v>片岡</v>
          </cell>
          <cell r="C533" t="str">
            <v>一寿</v>
          </cell>
          <cell r="D533" t="str">
            <v>うさかめ</v>
          </cell>
        </row>
        <row r="534">
          <cell r="A534" t="str">
            <v>う０５</v>
          </cell>
          <cell r="B534" t="str">
            <v>片岡</v>
          </cell>
          <cell r="C534" t="str">
            <v>凛耶</v>
          </cell>
          <cell r="D534" t="str">
            <v>うさかめ</v>
          </cell>
        </row>
        <row r="535">
          <cell r="A535" t="str">
            <v>う０６</v>
          </cell>
          <cell r="B535" t="str">
            <v>片岡  </v>
          </cell>
          <cell r="C535" t="str">
            <v>大</v>
          </cell>
          <cell r="D535" t="str">
            <v>うさかめ</v>
          </cell>
        </row>
        <row r="536">
          <cell r="A536" t="str">
            <v>う０７</v>
          </cell>
          <cell r="B536" t="str">
            <v>亀井</v>
          </cell>
          <cell r="C536" t="str">
            <v>雅嗣</v>
          </cell>
          <cell r="D536" t="str">
            <v>うさかめ</v>
          </cell>
        </row>
        <row r="537">
          <cell r="A537" t="str">
            <v>う０８</v>
          </cell>
          <cell r="B537" t="str">
            <v>亀井</v>
          </cell>
          <cell r="C537" t="str">
            <v>皓太</v>
          </cell>
          <cell r="D537" t="str">
            <v>うさかめ</v>
          </cell>
        </row>
        <row r="538">
          <cell r="A538" t="str">
            <v>う０９</v>
          </cell>
          <cell r="B538" t="str">
            <v>神田</v>
          </cell>
          <cell r="C538" t="str">
            <v>圭右</v>
          </cell>
          <cell r="D538" t="str">
            <v>うさかめ</v>
          </cell>
        </row>
        <row r="539">
          <cell r="A539" t="str">
            <v>う１０</v>
          </cell>
          <cell r="B539" t="str">
            <v>北野</v>
          </cell>
          <cell r="C539" t="str">
            <v>智尋</v>
          </cell>
          <cell r="D539" t="str">
            <v>うさかめ</v>
          </cell>
        </row>
        <row r="540">
          <cell r="A540" t="str">
            <v>う１１</v>
          </cell>
          <cell r="B540" t="str">
            <v>木下</v>
          </cell>
          <cell r="C540" t="str">
            <v>　進</v>
          </cell>
          <cell r="D540" t="str">
            <v>うさかめ</v>
          </cell>
        </row>
        <row r="541">
          <cell r="A541" t="str">
            <v>う１２</v>
          </cell>
          <cell r="B541" t="str">
            <v>木森</v>
          </cell>
          <cell r="C541" t="str">
            <v>厚志</v>
          </cell>
          <cell r="D541" t="str">
            <v>うさかめ</v>
          </cell>
        </row>
        <row r="542">
          <cell r="A542" t="str">
            <v>う１３</v>
          </cell>
          <cell r="B542" t="str">
            <v>久保田</v>
          </cell>
          <cell r="C542" t="str">
            <v>勉</v>
          </cell>
          <cell r="D542" t="str">
            <v>うさかめ</v>
          </cell>
        </row>
        <row r="543">
          <cell r="A543" t="str">
            <v>う１４</v>
          </cell>
          <cell r="B543" t="str">
            <v>稙田</v>
          </cell>
          <cell r="C543" t="str">
            <v>優也</v>
          </cell>
          <cell r="D543" t="str">
            <v>うさかめ</v>
          </cell>
        </row>
        <row r="544">
          <cell r="A544" t="str">
            <v>う１５</v>
          </cell>
          <cell r="B544" t="str">
            <v>末　</v>
          </cell>
          <cell r="C544" t="str">
            <v>和也</v>
          </cell>
          <cell r="D544" t="str">
            <v>うさかめ</v>
          </cell>
        </row>
        <row r="545">
          <cell r="A545" t="str">
            <v>う１６</v>
          </cell>
          <cell r="B545" t="str">
            <v>竹田</v>
          </cell>
          <cell r="C545" t="str">
            <v>圭佑</v>
          </cell>
          <cell r="D545" t="str">
            <v>うさかめ</v>
          </cell>
        </row>
        <row r="546">
          <cell r="A546" t="str">
            <v>う１７</v>
          </cell>
          <cell r="B546" t="str">
            <v>谷野</v>
          </cell>
          <cell r="C546" t="str">
            <v>　功</v>
          </cell>
          <cell r="D546" t="str">
            <v>うさかめ</v>
          </cell>
        </row>
        <row r="547">
          <cell r="A547" t="str">
            <v>う１８</v>
          </cell>
          <cell r="B547" t="str">
            <v>中田</v>
          </cell>
          <cell r="C547" t="str">
            <v>富憲</v>
          </cell>
          <cell r="D547" t="str">
            <v>うさかめ</v>
          </cell>
        </row>
        <row r="548">
          <cell r="A548" t="str">
            <v>う１９</v>
          </cell>
          <cell r="B548" t="str">
            <v>原　</v>
          </cell>
          <cell r="C548" t="str">
            <v>和輝</v>
          </cell>
          <cell r="D548" t="str">
            <v>うさかめ</v>
          </cell>
        </row>
        <row r="549">
          <cell r="A549" t="str">
            <v>う２０</v>
          </cell>
          <cell r="B549" t="str">
            <v>深田</v>
          </cell>
          <cell r="C549" t="str">
            <v>健太郎</v>
          </cell>
          <cell r="D549" t="str">
            <v>うさかめ</v>
          </cell>
        </row>
        <row r="550">
          <cell r="A550" t="str">
            <v>う２１</v>
          </cell>
          <cell r="B550" t="str">
            <v>本田</v>
          </cell>
          <cell r="C550" t="str">
            <v>建一</v>
          </cell>
          <cell r="D550" t="str">
            <v>うさかめ</v>
          </cell>
        </row>
        <row r="551">
          <cell r="A551" t="str">
            <v>う２２</v>
          </cell>
          <cell r="B551" t="str">
            <v>松野</v>
          </cell>
          <cell r="C551" t="str">
            <v>航平</v>
          </cell>
          <cell r="D551" t="str">
            <v>うさかめ</v>
          </cell>
        </row>
        <row r="552">
          <cell r="A552" t="str">
            <v>う２３</v>
          </cell>
          <cell r="B552" t="str">
            <v>森　</v>
          </cell>
          <cell r="C552" t="str">
            <v>健一</v>
          </cell>
          <cell r="D552" t="str">
            <v>うさかめ</v>
          </cell>
        </row>
        <row r="553">
          <cell r="A553" t="str">
            <v>う２４</v>
          </cell>
          <cell r="B553" t="str">
            <v>山本</v>
          </cell>
          <cell r="C553" t="str">
            <v>昌紀</v>
          </cell>
          <cell r="D553" t="str">
            <v>うさかめ</v>
          </cell>
        </row>
        <row r="554">
          <cell r="A554" t="str">
            <v>う２５</v>
          </cell>
          <cell r="B554" t="str">
            <v>山本</v>
          </cell>
          <cell r="C554" t="str">
            <v>浩之</v>
          </cell>
          <cell r="D554" t="str">
            <v>うさかめ</v>
          </cell>
        </row>
        <row r="555">
          <cell r="A555" t="str">
            <v>う２６</v>
          </cell>
          <cell r="B555" t="str">
            <v>吉村</v>
          </cell>
          <cell r="C555" t="str">
            <v>　淳</v>
          </cell>
          <cell r="D555" t="str">
            <v>うさかめ</v>
          </cell>
        </row>
        <row r="556">
          <cell r="A556" t="str">
            <v>う２７</v>
          </cell>
          <cell r="B556" t="str">
            <v>井内</v>
          </cell>
          <cell r="C556" t="str">
            <v>一博</v>
          </cell>
          <cell r="D556" t="str">
            <v>うさかめ</v>
          </cell>
        </row>
        <row r="557">
          <cell r="A557" t="str">
            <v>う２８</v>
          </cell>
          <cell r="B557" t="str">
            <v>舘形</v>
          </cell>
          <cell r="C557" t="str">
            <v>和典</v>
          </cell>
          <cell r="D557" t="str">
            <v>うさかめ</v>
          </cell>
        </row>
        <row r="558">
          <cell r="A558" t="str">
            <v>う２９</v>
          </cell>
          <cell r="B558" t="str">
            <v>高瀬</v>
          </cell>
          <cell r="C558" t="str">
            <v>眞志</v>
          </cell>
          <cell r="D558" t="str">
            <v>うさかめ</v>
          </cell>
        </row>
        <row r="559">
          <cell r="A559" t="str">
            <v>う３０</v>
          </cell>
          <cell r="B559" t="str">
            <v>山田</v>
          </cell>
          <cell r="C559" t="str">
            <v>和宏</v>
          </cell>
          <cell r="D559" t="str">
            <v>うさかめ</v>
          </cell>
        </row>
        <row r="560">
          <cell r="A560" t="str">
            <v>う３１</v>
          </cell>
          <cell r="B560" t="str">
            <v>山田</v>
          </cell>
          <cell r="C560" t="str">
            <v>洋平</v>
          </cell>
          <cell r="D560" t="str">
            <v>うさかめ</v>
          </cell>
        </row>
        <row r="561">
          <cell r="A561" t="str">
            <v>う３２</v>
          </cell>
          <cell r="B561" t="str">
            <v>竹下</v>
          </cell>
          <cell r="C561" t="str">
            <v>英伸</v>
          </cell>
          <cell r="D561" t="str">
            <v>うさかめ</v>
          </cell>
        </row>
        <row r="562">
          <cell r="A562" t="str">
            <v>う３３</v>
          </cell>
          <cell r="B562" t="str">
            <v>竹下</v>
          </cell>
          <cell r="C562" t="str">
            <v>恭平</v>
          </cell>
          <cell r="D562" t="str">
            <v>うさかめ</v>
          </cell>
        </row>
        <row r="563">
          <cell r="A563" t="str">
            <v>う３４</v>
          </cell>
          <cell r="B563" t="str">
            <v>田中</v>
          </cell>
          <cell r="C563" t="str">
            <v>邦明</v>
          </cell>
          <cell r="D563" t="str">
            <v>うさかめ</v>
          </cell>
        </row>
        <row r="564">
          <cell r="A564" t="str">
            <v>う３５</v>
          </cell>
          <cell r="B564" t="str">
            <v>田中</v>
          </cell>
          <cell r="C564" t="str">
            <v>伸一</v>
          </cell>
          <cell r="D564" t="str">
            <v>うさかめ</v>
          </cell>
        </row>
        <row r="565">
          <cell r="A565" t="str">
            <v>う３６</v>
          </cell>
          <cell r="B565" t="str">
            <v>田中</v>
          </cell>
          <cell r="C565" t="str">
            <v>宏樹</v>
          </cell>
          <cell r="D565" t="str">
            <v>うさかめ</v>
          </cell>
        </row>
        <row r="566">
          <cell r="A566" t="str">
            <v>う３７</v>
          </cell>
          <cell r="B566" t="str">
            <v>石津</v>
          </cell>
          <cell r="C566" t="str">
            <v>綾香</v>
          </cell>
          <cell r="D566" t="str">
            <v>うさかめ</v>
          </cell>
        </row>
        <row r="567">
          <cell r="A567" t="str">
            <v>う３８</v>
          </cell>
          <cell r="B567" t="str">
            <v>今井</v>
          </cell>
          <cell r="C567" t="str">
            <v>順子</v>
          </cell>
          <cell r="D567" t="str">
            <v>うさかめ</v>
          </cell>
        </row>
        <row r="568">
          <cell r="A568" t="str">
            <v>う３９</v>
          </cell>
          <cell r="B568" t="str">
            <v>植垣</v>
          </cell>
          <cell r="C568" t="str">
            <v>貴美子</v>
          </cell>
          <cell r="D568" t="str">
            <v>うさかめ</v>
          </cell>
        </row>
        <row r="569">
          <cell r="A569" t="str">
            <v>う４０</v>
          </cell>
          <cell r="B569" t="str">
            <v>川崎</v>
          </cell>
          <cell r="C569" t="str">
            <v>悦子</v>
          </cell>
          <cell r="D569" t="str">
            <v>うさかめ</v>
          </cell>
        </row>
        <row r="570">
          <cell r="A570" t="str">
            <v>う４１</v>
          </cell>
          <cell r="B570" t="str">
            <v>古株</v>
          </cell>
          <cell r="C570" t="str">
            <v>淳子</v>
          </cell>
          <cell r="D570" t="str">
            <v>うさかめ</v>
          </cell>
        </row>
        <row r="571">
          <cell r="A571" t="str">
            <v>う４２</v>
          </cell>
          <cell r="B571" t="str">
            <v>小塩</v>
          </cell>
          <cell r="C571" t="str">
            <v>政子</v>
          </cell>
          <cell r="D571" t="str">
            <v>うさかめ</v>
          </cell>
        </row>
        <row r="572">
          <cell r="A572" t="str">
            <v>う４３</v>
          </cell>
          <cell r="B572" t="str">
            <v>辻　</v>
          </cell>
          <cell r="C572" t="str">
            <v>佳子</v>
          </cell>
          <cell r="D572" t="str">
            <v>うさかめ</v>
          </cell>
        </row>
        <row r="573">
          <cell r="A573" t="str">
            <v>う４４</v>
          </cell>
          <cell r="B573" t="str">
            <v>西崎</v>
          </cell>
          <cell r="C573" t="str">
            <v>友香</v>
          </cell>
          <cell r="D573" t="str">
            <v>うさかめ</v>
          </cell>
        </row>
        <row r="574">
          <cell r="A574" t="str">
            <v>う４５</v>
          </cell>
          <cell r="B574" t="str">
            <v>倍田</v>
          </cell>
          <cell r="C574" t="str">
            <v>優子</v>
          </cell>
          <cell r="D574" t="str">
            <v>うさかめ</v>
          </cell>
        </row>
        <row r="575">
          <cell r="A575" t="str">
            <v>う４６</v>
          </cell>
          <cell r="B575" t="str">
            <v>山田</v>
          </cell>
          <cell r="C575" t="str">
            <v>みほ</v>
          </cell>
          <cell r="D575" t="str">
            <v>うさかめ</v>
          </cell>
        </row>
        <row r="576">
          <cell r="A576" t="str">
            <v>う４７</v>
          </cell>
          <cell r="B576" t="str">
            <v>竹下</v>
          </cell>
          <cell r="C576" t="str">
            <v>光代</v>
          </cell>
          <cell r="D576" t="str">
            <v>うさかめ</v>
          </cell>
        </row>
        <row r="577">
          <cell r="A577" t="str">
            <v>う４８</v>
          </cell>
          <cell r="B577" t="str">
            <v>辻</v>
          </cell>
          <cell r="C577" t="str">
            <v>佳子</v>
          </cell>
          <cell r="D577" t="str">
            <v>うさかめ</v>
          </cell>
        </row>
        <row r="578">
          <cell r="A578" t="str">
            <v>う４９</v>
          </cell>
          <cell r="B578" t="str">
            <v>西崎</v>
          </cell>
          <cell r="C578" t="str">
            <v>友香</v>
          </cell>
          <cell r="D578" t="str">
            <v>うさかめ</v>
          </cell>
        </row>
        <row r="579">
          <cell r="A579" t="str">
            <v>う４４</v>
          </cell>
          <cell r="B579" t="str">
            <v>倍田</v>
          </cell>
          <cell r="C579" t="str">
            <v>優子</v>
          </cell>
          <cell r="D579" t="str">
            <v>うさかめ</v>
          </cell>
        </row>
        <row r="580">
          <cell r="A580" t="str">
            <v>う４５</v>
          </cell>
          <cell r="B580" t="str">
            <v>村井</v>
          </cell>
          <cell r="C580" t="str">
            <v>典子</v>
          </cell>
          <cell r="D580" t="str">
            <v>うさかめ</v>
          </cell>
        </row>
        <row r="581">
          <cell r="A581" t="str">
            <v>う４６</v>
          </cell>
          <cell r="B581" t="str">
            <v>矢野</v>
          </cell>
          <cell r="C581" t="str">
            <v>由美子</v>
          </cell>
          <cell r="D581" t="str">
            <v>うさかめ</v>
          </cell>
        </row>
        <row r="582">
          <cell r="A582" t="str">
            <v>う４７</v>
          </cell>
          <cell r="B582" t="str">
            <v>山田</v>
          </cell>
          <cell r="C582" t="str">
            <v>みほ</v>
          </cell>
          <cell r="D582" t="str">
            <v>うさかめ</v>
          </cell>
        </row>
        <row r="583">
          <cell r="A583" t="str">
            <v>う４８</v>
          </cell>
          <cell r="B583" t="str">
            <v>山脇</v>
          </cell>
          <cell r="C583" t="str">
            <v>慶子</v>
          </cell>
          <cell r="D583" t="str">
            <v>うさかめ</v>
          </cell>
        </row>
        <row r="584">
          <cell r="A584" t="str">
            <v>こ０１</v>
          </cell>
          <cell r="B584" t="str">
            <v>安達</v>
          </cell>
          <cell r="C584" t="str">
            <v>隆一</v>
          </cell>
          <cell r="D584" t="str">
            <v>個人登録</v>
          </cell>
        </row>
        <row r="585">
          <cell r="A585" t="str">
            <v>こ０２</v>
          </cell>
          <cell r="B585" t="str">
            <v>寺村</v>
          </cell>
          <cell r="C585" t="str">
            <v>浩一</v>
          </cell>
          <cell r="D585" t="str">
            <v>個人登録</v>
          </cell>
        </row>
        <row r="586">
          <cell r="A586" t="str">
            <v>こ０３</v>
          </cell>
          <cell r="B586" t="str">
            <v>征矢</v>
          </cell>
          <cell r="C586" t="str">
            <v>洋平</v>
          </cell>
          <cell r="D586" t="str">
            <v>個人登録</v>
          </cell>
        </row>
        <row r="587">
          <cell r="A587" t="str">
            <v>こ０４</v>
          </cell>
          <cell r="B587" t="str">
            <v>北村　</v>
          </cell>
          <cell r="C587" t="str">
            <v>計</v>
          </cell>
          <cell r="D587" t="str">
            <v>個人登録</v>
          </cell>
        </row>
        <row r="588">
          <cell r="A588" t="str">
            <v>こ０５</v>
          </cell>
          <cell r="B588" t="str">
            <v>國本　</v>
          </cell>
          <cell r="C588" t="str">
            <v>太郎</v>
          </cell>
          <cell r="D588" t="str">
            <v>佐藤</v>
          </cell>
        </row>
        <row r="589">
          <cell r="A589" t="str">
            <v>こ０６</v>
          </cell>
          <cell r="B589" t="str">
            <v>大橋</v>
          </cell>
          <cell r="C589" t="str">
            <v>賢太郎</v>
          </cell>
          <cell r="D589" t="str">
            <v>佐藤</v>
          </cell>
        </row>
        <row r="590">
          <cell r="A590" t="str">
            <v>う５５</v>
          </cell>
          <cell r="B590" t="str">
            <v>木森</v>
          </cell>
          <cell r="C590" t="str">
            <v>厚志</v>
          </cell>
          <cell r="D590" t="str">
            <v>うさかめ</v>
          </cell>
        </row>
        <row r="591">
          <cell r="A591" t="str">
            <v>登録メンバー</v>
          </cell>
          <cell r="C591">
            <v>423</v>
          </cell>
        </row>
        <row r="593">
          <cell r="A593">
            <v>423</v>
          </cell>
        </row>
        <row r="595">
          <cell r="A595" t="str">
            <v>登録メンバー</v>
          </cell>
          <cell r="C595">
            <v>453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miyazakid@sekisuijsuhi.co.jp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2:FA104"/>
  <sheetViews>
    <sheetView zoomScaleSheetLayoutView="100" zoomScalePageLayoutView="0" workbookViewId="0" topLeftCell="A7">
      <selection activeCell="AJ24" sqref="AJ24:AM26"/>
    </sheetView>
  </sheetViews>
  <sheetFormatPr defaultColWidth="1.875" defaultRowHeight="7.5" customHeight="1"/>
  <cols>
    <col min="1" max="1" width="1.875" style="377" customWidth="1"/>
    <col min="2" max="2" width="0.74609375" style="377" hidden="1" customWidth="1"/>
    <col min="3" max="5" width="1.875" style="377" hidden="1" customWidth="1"/>
    <col min="6" max="11" width="1.875" style="377" customWidth="1"/>
    <col min="12" max="14" width="1.875" style="377" hidden="1" customWidth="1"/>
    <col min="15" max="19" width="1.875" style="377" customWidth="1"/>
    <col min="20" max="20" width="0.875" style="377" hidden="1" customWidth="1"/>
    <col min="21" max="27" width="1.875" style="377" customWidth="1"/>
    <col min="28" max="28" width="0.875" style="377" hidden="1" customWidth="1"/>
    <col min="29" max="35" width="1.875" style="377" customWidth="1"/>
    <col min="36" max="36" width="0.74609375" style="377" hidden="1" customWidth="1"/>
    <col min="37" max="43" width="1.875" style="377" customWidth="1"/>
    <col min="44" max="44" width="0.6171875" style="377" hidden="1" customWidth="1"/>
    <col min="45" max="51" width="1.875" style="377" customWidth="1"/>
    <col min="52" max="52" width="0.74609375" style="377" customWidth="1"/>
    <col min="53" max="16384" width="1.875" style="377" customWidth="1"/>
  </cols>
  <sheetData>
    <row r="1" ht="29.25" customHeight="1"/>
    <row r="2" spans="3:97" ht="12" customHeight="1">
      <c r="C2" s="515" t="s">
        <v>1386</v>
      </c>
      <c r="D2" s="515"/>
      <c r="E2" s="515"/>
      <c r="F2" s="515"/>
      <c r="G2" s="515"/>
      <c r="H2" s="515"/>
      <c r="I2" s="515"/>
      <c r="J2" s="515"/>
      <c r="K2" s="515"/>
      <c r="L2" s="515"/>
      <c r="M2" s="515"/>
      <c r="N2" s="515"/>
      <c r="O2" s="515"/>
      <c r="P2" s="515"/>
      <c r="Q2" s="515"/>
      <c r="R2" s="515"/>
      <c r="S2" s="515"/>
      <c r="T2" s="515"/>
      <c r="U2" s="515"/>
      <c r="V2" s="515"/>
      <c r="W2" s="515"/>
      <c r="X2" s="515"/>
      <c r="Y2" s="515"/>
      <c r="Z2" s="515"/>
      <c r="AA2" s="515"/>
      <c r="AB2" s="515"/>
      <c r="AC2" s="515"/>
      <c r="AD2" s="515"/>
      <c r="AE2" s="515"/>
      <c r="AF2" s="515"/>
      <c r="AG2" s="515"/>
      <c r="AH2" s="515"/>
      <c r="AI2" s="515"/>
      <c r="AJ2" s="515"/>
      <c r="AK2" s="515"/>
      <c r="AL2" s="515"/>
      <c r="AM2" s="515"/>
      <c r="AN2" s="515"/>
      <c r="AO2" s="515"/>
      <c r="AP2" s="515"/>
      <c r="AQ2" s="515"/>
      <c r="AR2" s="515"/>
      <c r="AS2" s="515"/>
      <c r="AT2" s="515"/>
      <c r="AU2" s="515"/>
      <c r="AV2" s="515"/>
      <c r="AW2" s="515"/>
      <c r="AX2" s="515"/>
      <c r="AY2" s="515"/>
      <c r="AZ2" s="515"/>
      <c r="BA2" s="515"/>
      <c r="BB2" s="515"/>
      <c r="BC2" s="515"/>
      <c r="BD2" s="515"/>
      <c r="BE2" s="515"/>
      <c r="BF2" s="515"/>
      <c r="BG2" s="515"/>
      <c r="BH2" s="378"/>
      <c r="BI2" s="378"/>
      <c r="BJ2" s="378"/>
      <c r="BK2" s="378"/>
      <c r="BL2" s="378"/>
      <c r="BM2" s="378"/>
      <c r="BN2" s="378"/>
      <c r="BO2" s="378"/>
      <c r="BP2" s="378"/>
      <c r="BQ2" s="378"/>
      <c r="BR2" s="378"/>
      <c r="BS2" s="378"/>
      <c r="BT2" s="378"/>
      <c r="BU2" s="378"/>
      <c r="BV2" s="378"/>
      <c r="BW2" s="378"/>
      <c r="BX2" s="378"/>
      <c r="BY2" s="378"/>
      <c r="BZ2" s="378"/>
      <c r="CA2" s="378"/>
      <c r="CB2" s="378"/>
      <c r="CC2" s="378"/>
      <c r="CD2" s="378"/>
      <c r="CE2" s="378"/>
      <c r="CF2" s="378"/>
      <c r="CG2" s="378"/>
      <c r="CH2" s="378"/>
      <c r="CI2" s="378"/>
      <c r="CJ2" s="378"/>
      <c r="CK2" s="378"/>
      <c r="CL2" s="378"/>
      <c r="CM2" s="378"/>
      <c r="CN2" s="378"/>
      <c r="CO2" s="378"/>
      <c r="CP2" s="378"/>
      <c r="CQ2" s="378"/>
      <c r="CR2" s="378"/>
      <c r="CS2" s="378"/>
    </row>
    <row r="3" spans="3:97" ht="27" customHeight="1">
      <c r="C3" s="515"/>
      <c r="D3" s="515"/>
      <c r="E3" s="515"/>
      <c r="F3" s="515"/>
      <c r="G3" s="515"/>
      <c r="H3" s="515"/>
      <c r="I3" s="515"/>
      <c r="J3" s="515"/>
      <c r="K3" s="515"/>
      <c r="L3" s="515"/>
      <c r="M3" s="515"/>
      <c r="N3" s="515"/>
      <c r="O3" s="515"/>
      <c r="P3" s="515"/>
      <c r="Q3" s="515"/>
      <c r="R3" s="515"/>
      <c r="S3" s="515"/>
      <c r="T3" s="515"/>
      <c r="U3" s="515"/>
      <c r="V3" s="515"/>
      <c r="W3" s="515"/>
      <c r="X3" s="515"/>
      <c r="Y3" s="515"/>
      <c r="Z3" s="515"/>
      <c r="AA3" s="515"/>
      <c r="AB3" s="515"/>
      <c r="AC3" s="515"/>
      <c r="AD3" s="515"/>
      <c r="AE3" s="515"/>
      <c r="AF3" s="515"/>
      <c r="AG3" s="515"/>
      <c r="AH3" s="515"/>
      <c r="AI3" s="515"/>
      <c r="AJ3" s="515"/>
      <c r="AK3" s="515"/>
      <c r="AL3" s="515"/>
      <c r="AM3" s="515"/>
      <c r="AN3" s="515"/>
      <c r="AO3" s="515"/>
      <c r="AP3" s="515"/>
      <c r="AQ3" s="515"/>
      <c r="AR3" s="515"/>
      <c r="AS3" s="515"/>
      <c r="AT3" s="515"/>
      <c r="AU3" s="515"/>
      <c r="AV3" s="515"/>
      <c r="AW3" s="515"/>
      <c r="AX3" s="515"/>
      <c r="AY3" s="515"/>
      <c r="AZ3" s="515"/>
      <c r="BA3" s="515"/>
      <c r="BB3" s="515"/>
      <c r="BC3" s="515"/>
      <c r="BD3" s="515"/>
      <c r="BE3" s="515"/>
      <c r="BF3" s="515"/>
      <c r="BG3" s="515"/>
      <c r="BH3" s="378"/>
      <c r="BI3" s="378"/>
      <c r="BJ3" s="378"/>
      <c r="BK3" s="378"/>
      <c r="BL3" s="378"/>
      <c r="BM3" s="378"/>
      <c r="BN3" s="378"/>
      <c r="BO3" s="378"/>
      <c r="BP3" s="378"/>
      <c r="BQ3" s="378"/>
      <c r="BR3" s="378"/>
      <c r="BS3" s="378"/>
      <c r="BT3" s="378"/>
      <c r="BU3" s="378"/>
      <c r="BV3" s="378"/>
      <c r="BW3" s="378"/>
      <c r="BX3" s="378"/>
      <c r="BY3" s="378"/>
      <c r="BZ3" s="378"/>
      <c r="CA3" s="378"/>
      <c r="CB3" s="378"/>
      <c r="CC3" s="378"/>
      <c r="CD3" s="378"/>
      <c r="CE3" s="378"/>
      <c r="CF3" s="378"/>
      <c r="CG3" s="378"/>
      <c r="CH3" s="378"/>
      <c r="CI3" s="378"/>
      <c r="CJ3" s="378"/>
      <c r="CK3" s="378"/>
      <c r="CL3" s="378"/>
      <c r="CM3" s="378"/>
      <c r="CN3" s="378"/>
      <c r="CO3" s="378"/>
      <c r="CP3" s="378"/>
      <c r="CQ3" s="378"/>
      <c r="CR3" s="378"/>
      <c r="CS3" s="378"/>
    </row>
    <row r="4" spans="3:97" ht="46.5" customHeight="1">
      <c r="C4" s="378"/>
      <c r="D4" s="378"/>
      <c r="E4" s="460" t="s">
        <v>1387</v>
      </c>
      <c r="F4" s="460"/>
      <c r="G4" s="460"/>
      <c r="H4" s="460"/>
      <c r="I4" s="460"/>
      <c r="J4" s="460"/>
      <c r="K4" s="460"/>
      <c r="L4" s="460"/>
      <c r="M4" s="460"/>
      <c r="N4" s="460"/>
      <c r="O4" s="460"/>
      <c r="P4" s="460"/>
      <c r="Q4" s="460"/>
      <c r="R4" s="460"/>
      <c r="S4" s="460"/>
      <c r="T4" s="460"/>
      <c r="U4" s="460"/>
      <c r="V4" s="460"/>
      <c r="W4" s="460"/>
      <c r="X4" s="460"/>
      <c r="Y4" s="460"/>
      <c r="Z4" s="460"/>
      <c r="AA4" s="460"/>
      <c r="AB4" s="460"/>
      <c r="AC4" s="460"/>
      <c r="AD4" s="460"/>
      <c r="AE4" s="460"/>
      <c r="AF4" s="460"/>
      <c r="AG4" s="460"/>
      <c r="AH4" s="460"/>
      <c r="AI4" s="460"/>
      <c r="AJ4" s="460"/>
      <c r="AK4" s="460"/>
      <c r="AL4" s="460"/>
      <c r="AM4" s="460"/>
      <c r="AN4" s="460"/>
      <c r="AO4" s="460"/>
      <c r="AP4" s="460"/>
      <c r="AQ4" s="460"/>
      <c r="AR4" s="460"/>
      <c r="AS4" s="460"/>
      <c r="AT4" s="460"/>
      <c r="AU4" s="460"/>
      <c r="AV4" s="460"/>
      <c r="AW4" s="460"/>
      <c r="AX4" s="460"/>
      <c r="AY4" s="460"/>
      <c r="AZ4" s="460"/>
      <c r="BA4" s="460"/>
      <c r="BB4" s="460"/>
      <c r="BC4" s="460"/>
      <c r="BD4" s="460"/>
      <c r="BE4" s="460"/>
      <c r="BF4" s="460"/>
      <c r="BG4" s="460"/>
      <c r="BH4" s="378"/>
      <c r="BI4" s="378"/>
      <c r="BJ4" s="378"/>
      <c r="BK4" s="378"/>
      <c r="BL4" s="378"/>
      <c r="BM4" s="378"/>
      <c r="BN4" s="378"/>
      <c r="BO4" s="378"/>
      <c r="BP4" s="378"/>
      <c r="BQ4" s="378"/>
      <c r="BR4" s="378"/>
      <c r="BS4" s="378"/>
      <c r="BT4" s="378"/>
      <c r="BU4" s="378"/>
      <c r="BV4" s="378"/>
      <c r="BW4" s="378"/>
      <c r="BX4" s="378"/>
      <c r="BY4" s="378"/>
      <c r="BZ4" s="378"/>
      <c r="CA4" s="378"/>
      <c r="CB4" s="378"/>
      <c r="CC4" s="378"/>
      <c r="CD4" s="378"/>
      <c r="CE4" s="378"/>
      <c r="CF4" s="378"/>
      <c r="CG4" s="378"/>
      <c r="CH4" s="378"/>
      <c r="CI4" s="378"/>
      <c r="CJ4" s="378"/>
      <c r="CK4" s="378"/>
      <c r="CL4" s="378"/>
      <c r="CM4" s="378"/>
      <c r="CN4" s="378"/>
      <c r="CO4" s="378"/>
      <c r="CP4" s="378"/>
      <c r="CQ4" s="378"/>
      <c r="CR4" s="378"/>
      <c r="CS4" s="378"/>
    </row>
    <row r="5" spans="3:97" ht="46.5" customHeight="1">
      <c r="C5" s="378"/>
      <c r="D5" s="455" t="s">
        <v>1388</v>
      </c>
      <c r="E5" s="455"/>
      <c r="F5" s="455"/>
      <c r="G5" s="455"/>
      <c r="H5" s="455"/>
      <c r="I5" s="455"/>
      <c r="J5" s="455"/>
      <c r="K5" s="455"/>
      <c r="L5" s="455"/>
      <c r="M5" s="455"/>
      <c r="N5" s="455"/>
      <c r="O5" s="455"/>
      <c r="P5" s="455"/>
      <c r="Q5" s="455"/>
      <c r="R5" s="455"/>
      <c r="S5" s="455"/>
      <c r="T5" s="455"/>
      <c r="U5" s="455"/>
      <c r="V5" s="455"/>
      <c r="W5" s="455"/>
      <c r="X5" s="455"/>
      <c r="Y5" s="455"/>
      <c r="Z5" s="455"/>
      <c r="AA5" s="455"/>
      <c r="AB5" s="379"/>
      <c r="AC5" s="379"/>
      <c r="AD5" s="379"/>
      <c r="AE5" s="379"/>
      <c r="AF5" s="379"/>
      <c r="AG5" s="379"/>
      <c r="AH5" s="379"/>
      <c r="AI5" s="379"/>
      <c r="AJ5" s="379"/>
      <c r="AK5" s="379"/>
      <c r="AL5" s="379"/>
      <c r="AM5" s="379"/>
      <c r="AN5" s="379"/>
      <c r="AO5" s="379"/>
      <c r="AP5" s="379"/>
      <c r="AQ5" s="379"/>
      <c r="AR5" s="379"/>
      <c r="AS5" s="379"/>
      <c r="AT5" s="379"/>
      <c r="AU5" s="454" t="s">
        <v>1476</v>
      </c>
      <c r="AV5" s="454"/>
      <c r="AW5" s="454"/>
      <c r="AX5" s="454"/>
      <c r="AY5" s="454"/>
      <c r="AZ5" s="454"/>
      <c r="BA5" s="454"/>
      <c r="BB5" s="454"/>
      <c r="BC5" s="454"/>
      <c r="BD5" s="454"/>
      <c r="BE5" s="454"/>
      <c r="BF5" s="454"/>
      <c r="BG5" s="378"/>
      <c r="BH5" s="378"/>
      <c r="BI5" s="378"/>
      <c r="BJ5" s="378"/>
      <c r="BK5" s="378"/>
      <c r="BL5" s="378"/>
      <c r="BM5" s="378"/>
      <c r="BN5" s="378"/>
      <c r="BO5" s="378"/>
      <c r="BP5" s="378"/>
      <c r="BQ5" s="378"/>
      <c r="BR5" s="378"/>
      <c r="BS5" s="378"/>
      <c r="BT5" s="378"/>
      <c r="BU5" s="378"/>
      <c r="BV5" s="378"/>
      <c r="BW5" s="378"/>
      <c r="BX5" s="378"/>
      <c r="BY5" s="378"/>
      <c r="BZ5" s="378"/>
      <c r="CA5" s="378"/>
      <c r="CB5" s="378"/>
      <c r="CC5" s="378"/>
      <c r="CD5" s="378"/>
      <c r="CE5" s="378"/>
      <c r="CF5" s="378"/>
      <c r="CG5" s="378"/>
      <c r="CH5" s="378"/>
      <c r="CI5" s="378"/>
      <c r="CJ5" s="378"/>
      <c r="CK5" s="378"/>
      <c r="CL5" s="378"/>
      <c r="CM5" s="378"/>
      <c r="CN5" s="378"/>
      <c r="CO5" s="378"/>
      <c r="CP5" s="378"/>
      <c r="CQ5" s="378"/>
      <c r="CR5" s="378"/>
      <c r="CS5" s="378"/>
    </row>
    <row r="6" spans="3:59" ht="12" customHeight="1">
      <c r="C6" s="516" t="s">
        <v>1477</v>
      </c>
      <c r="D6" s="516"/>
      <c r="E6" s="516"/>
      <c r="F6" s="516"/>
      <c r="G6" s="516"/>
      <c r="H6" s="516"/>
      <c r="I6" s="516"/>
      <c r="J6" s="516"/>
      <c r="K6" s="516"/>
      <c r="L6" s="516"/>
      <c r="M6" s="516"/>
      <c r="N6" s="516"/>
      <c r="O6" s="516"/>
      <c r="P6" s="516"/>
      <c r="Q6" s="516"/>
      <c r="R6" s="516"/>
      <c r="S6" s="516"/>
      <c r="T6" s="516"/>
      <c r="U6" s="516"/>
      <c r="V6" s="516"/>
      <c r="W6" s="516"/>
      <c r="X6" s="516"/>
      <c r="Y6" s="516"/>
      <c r="Z6" s="516"/>
      <c r="AA6" s="516"/>
      <c r="AB6" s="516"/>
      <c r="AC6" s="516"/>
      <c r="AD6" s="516"/>
      <c r="AE6" s="516"/>
      <c r="AF6" s="516"/>
      <c r="AG6" s="516"/>
      <c r="AH6" s="516"/>
      <c r="AI6" s="516"/>
      <c r="AJ6" s="516"/>
      <c r="AK6" s="516"/>
      <c r="AL6" s="516"/>
      <c r="AM6" s="516"/>
      <c r="AN6" s="516"/>
      <c r="AO6" s="516"/>
      <c r="AP6" s="516"/>
      <c r="AQ6" s="516"/>
      <c r="AR6" s="516"/>
      <c r="AS6" s="516"/>
      <c r="AT6" s="516"/>
      <c r="AU6" s="516"/>
      <c r="AV6" s="516"/>
      <c r="AW6" s="516"/>
      <c r="AX6" s="516"/>
      <c r="AY6" s="516"/>
      <c r="AZ6" s="516"/>
      <c r="BA6" s="516"/>
      <c r="BB6" s="516"/>
      <c r="BC6" s="516"/>
      <c r="BD6" s="516"/>
      <c r="BE6" s="516"/>
      <c r="BF6" s="516"/>
      <c r="BG6" s="516"/>
    </row>
    <row r="7" spans="3:59" ht="22.5" customHeight="1">
      <c r="C7" s="517"/>
      <c r="D7" s="517"/>
      <c r="E7" s="517"/>
      <c r="F7" s="517"/>
      <c r="G7" s="517"/>
      <c r="H7" s="517"/>
      <c r="I7" s="517"/>
      <c r="J7" s="517"/>
      <c r="K7" s="517"/>
      <c r="L7" s="517"/>
      <c r="M7" s="517"/>
      <c r="N7" s="517"/>
      <c r="O7" s="517"/>
      <c r="P7" s="517"/>
      <c r="Q7" s="517"/>
      <c r="R7" s="517"/>
      <c r="S7" s="517"/>
      <c r="T7" s="517"/>
      <c r="U7" s="517"/>
      <c r="V7" s="517"/>
      <c r="W7" s="517"/>
      <c r="X7" s="517"/>
      <c r="Y7" s="517"/>
      <c r="Z7" s="517"/>
      <c r="AA7" s="517"/>
      <c r="AB7" s="517"/>
      <c r="AC7" s="517"/>
      <c r="AD7" s="517"/>
      <c r="AE7" s="517"/>
      <c r="AF7" s="517"/>
      <c r="AG7" s="517"/>
      <c r="AH7" s="517"/>
      <c r="AI7" s="517"/>
      <c r="AJ7" s="517"/>
      <c r="AK7" s="517"/>
      <c r="AL7" s="517"/>
      <c r="AM7" s="517"/>
      <c r="AN7" s="517"/>
      <c r="AO7" s="517"/>
      <c r="AP7" s="517"/>
      <c r="AQ7" s="517"/>
      <c r="AR7" s="517"/>
      <c r="AS7" s="517"/>
      <c r="AT7" s="517"/>
      <c r="AU7" s="517"/>
      <c r="AV7" s="517"/>
      <c r="AW7" s="517"/>
      <c r="AX7" s="517"/>
      <c r="AY7" s="517"/>
      <c r="AZ7" s="517"/>
      <c r="BA7" s="517"/>
      <c r="BB7" s="517"/>
      <c r="BC7" s="517"/>
      <c r="BD7" s="517"/>
      <c r="BE7" s="517"/>
      <c r="BF7" s="517"/>
      <c r="BG7" s="517"/>
    </row>
    <row r="8" spans="1:59" ht="18.75" customHeight="1">
      <c r="A8" s="380"/>
      <c r="C8" s="518" t="s">
        <v>2</v>
      </c>
      <c r="D8" s="457"/>
      <c r="E8" s="457"/>
      <c r="F8" s="457"/>
      <c r="G8" s="457"/>
      <c r="H8" s="457"/>
      <c r="I8" s="457"/>
      <c r="J8" s="457"/>
      <c r="K8" s="457"/>
      <c r="L8" s="457"/>
      <c r="M8" s="457"/>
      <c r="N8" s="457"/>
      <c r="O8" s="457"/>
      <c r="P8" s="457"/>
      <c r="Q8" s="457"/>
      <c r="R8" s="457"/>
      <c r="S8" s="519"/>
      <c r="T8" s="523" t="str">
        <f>F12</f>
        <v>三代</v>
      </c>
      <c r="U8" s="524"/>
      <c r="V8" s="524"/>
      <c r="W8" s="524"/>
      <c r="X8" s="524"/>
      <c r="Y8" s="524"/>
      <c r="Z8" s="524"/>
      <c r="AA8" s="525"/>
      <c r="AB8" s="526" t="str">
        <f>F16</f>
        <v>永松</v>
      </c>
      <c r="AC8" s="457"/>
      <c r="AD8" s="457"/>
      <c r="AE8" s="457"/>
      <c r="AF8" s="457"/>
      <c r="AG8" s="457"/>
      <c r="AH8" s="457"/>
      <c r="AI8" s="519"/>
      <c r="AJ8" s="526" t="str">
        <f>F20</f>
        <v>竹下</v>
      </c>
      <c r="AK8" s="457"/>
      <c r="AL8" s="457"/>
      <c r="AM8" s="457"/>
      <c r="AN8" s="457"/>
      <c r="AO8" s="457"/>
      <c r="AP8" s="457"/>
      <c r="AQ8" s="519"/>
      <c r="AR8" s="457" t="str">
        <f>F24</f>
        <v>川上</v>
      </c>
      <c r="AS8" s="457"/>
      <c r="AT8" s="457"/>
      <c r="AU8" s="457"/>
      <c r="AV8" s="457"/>
      <c r="AW8" s="457"/>
      <c r="AX8" s="457"/>
      <c r="AY8" s="527"/>
      <c r="AZ8" s="538">
        <f>IF(AZ14&lt;&gt;"","取得","")</f>
      </c>
      <c r="BA8" s="381"/>
      <c r="BB8" s="524" t="s">
        <v>3</v>
      </c>
      <c r="BC8" s="524"/>
      <c r="BD8" s="524"/>
      <c r="BE8" s="524"/>
      <c r="BF8" s="524"/>
      <c r="BG8" s="545"/>
    </row>
    <row r="9" spans="1:59" ht="18.75" customHeight="1">
      <c r="A9" s="380"/>
      <c r="C9" s="518"/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519"/>
      <c r="T9" s="526"/>
      <c r="U9" s="457"/>
      <c r="V9" s="457"/>
      <c r="W9" s="457"/>
      <c r="X9" s="457"/>
      <c r="Y9" s="457"/>
      <c r="Z9" s="457"/>
      <c r="AA9" s="519"/>
      <c r="AB9" s="526"/>
      <c r="AC9" s="457"/>
      <c r="AD9" s="457"/>
      <c r="AE9" s="457"/>
      <c r="AF9" s="457"/>
      <c r="AG9" s="457"/>
      <c r="AH9" s="457"/>
      <c r="AI9" s="519"/>
      <c r="AJ9" s="526"/>
      <c r="AK9" s="457"/>
      <c r="AL9" s="457"/>
      <c r="AM9" s="457"/>
      <c r="AN9" s="457"/>
      <c r="AO9" s="457"/>
      <c r="AP9" s="457"/>
      <c r="AQ9" s="519"/>
      <c r="AR9" s="457"/>
      <c r="AS9" s="457"/>
      <c r="AT9" s="457"/>
      <c r="AU9" s="457"/>
      <c r="AV9" s="457"/>
      <c r="AW9" s="457"/>
      <c r="AX9" s="457"/>
      <c r="AY9" s="527"/>
      <c r="AZ9" s="539"/>
      <c r="BB9" s="457"/>
      <c r="BC9" s="457"/>
      <c r="BD9" s="457"/>
      <c r="BE9" s="457"/>
      <c r="BF9" s="457"/>
      <c r="BG9" s="484"/>
    </row>
    <row r="10" spans="1:59" ht="18.75" customHeight="1">
      <c r="A10" s="380"/>
      <c r="C10" s="518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519"/>
      <c r="T10" s="526" t="str">
        <f>O12</f>
        <v>土肥</v>
      </c>
      <c r="U10" s="457"/>
      <c r="V10" s="457"/>
      <c r="W10" s="457"/>
      <c r="X10" s="457"/>
      <c r="Y10" s="457"/>
      <c r="Z10" s="457"/>
      <c r="AA10" s="519"/>
      <c r="AB10" s="526" t="str">
        <f>O16</f>
        <v>今井</v>
      </c>
      <c r="AC10" s="457"/>
      <c r="AD10" s="457"/>
      <c r="AE10" s="457"/>
      <c r="AF10" s="457"/>
      <c r="AG10" s="457"/>
      <c r="AH10" s="457"/>
      <c r="AI10" s="519"/>
      <c r="AJ10" s="526" t="str">
        <f>O20</f>
        <v>木村</v>
      </c>
      <c r="AK10" s="457"/>
      <c r="AL10" s="457"/>
      <c r="AM10" s="457"/>
      <c r="AN10" s="457"/>
      <c r="AO10" s="457"/>
      <c r="AP10" s="457"/>
      <c r="AQ10" s="519"/>
      <c r="AR10" s="457" t="str">
        <f>O24</f>
        <v>福永</v>
      </c>
      <c r="AS10" s="457"/>
      <c r="AT10" s="457"/>
      <c r="AU10" s="457"/>
      <c r="AV10" s="457"/>
      <c r="AW10" s="457"/>
      <c r="AX10" s="457"/>
      <c r="AY10" s="527"/>
      <c r="AZ10" s="539">
        <f>IF(AZ14&lt;&gt;"","ゲーム率","")</f>
      </c>
      <c r="BA10" s="457"/>
      <c r="BB10" s="457" t="s">
        <v>4</v>
      </c>
      <c r="BC10" s="457"/>
      <c r="BD10" s="457"/>
      <c r="BE10" s="457"/>
      <c r="BF10" s="457"/>
      <c r="BG10" s="484"/>
    </row>
    <row r="11" spans="1:59" ht="18.75" customHeight="1">
      <c r="A11" s="380"/>
      <c r="C11" s="520"/>
      <c r="D11" s="521"/>
      <c r="E11" s="521"/>
      <c r="F11" s="521"/>
      <c r="G11" s="521"/>
      <c r="H11" s="521"/>
      <c r="I11" s="521"/>
      <c r="J11" s="521"/>
      <c r="K11" s="521"/>
      <c r="L11" s="521"/>
      <c r="M11" s="521"/>
      <c r="N11" s="521"/>
      <c r="O11" s="521"/>
      <c r="P11" s="521"/>
      <c r="Q11" s="521"/>
      <c r="R11" s="521"/>
      <c r="S11" s="522"/>
      <c r="T11" s="528"/>
      <c r="U11" s="521"/>
      <c r="V11" s="521"/>
      <c r="W11" s="521"/>
      <c r="X11" s="521"/>
      <c r="Y11" s="521"/>
      <c r="Z11" s="521"/>
      <c r="AA11" s="522"/>
      <c r="AB11" s="528"/>
      <c r="AC11" s="521"/>
      <c r="AD11" s="521"/>
      <c r="AE11" s="521"/>
      <c r="AF11" s="521"/>
      <c r="AG11" s="521"/>
      <c r="AH11" s="521"/>
      <c r="AI11" s="522"/>
      <c r="AJ11" s="528"/>
      <c r="AK11" s="521"/>
      <c r="AL11" s="521"/>
      <c r="AM11" s="521"/>
      <c r="AN11" s="521"/>
      <c r="AO11" s="521"/>
      <c r="AP11" s="521"/>
      <c r="AQ11" s="522"/>
      <c r="AR11" s="521"/>
      <c r="AS11" s="521"/>
      <c r="AT11" s="521"/>
      <c r="AU11" s="521"/>
      <c r="AV11" s="521"/>
      <c r="AW11" s="521"/>
      <c r="AX11" s="521"/>
      <c r="AY11" s="544"/>
      <c r="AZ11" s="547"/>
      <c r="BA11" s="521"/>
      <c r="BB11" s="521"/>
      <c r="BC11" s="521"/>
      <c r="BD11" s="521"/>
      <c r="BE11" s="521"/>
      <c r="BF11" s="521"/>
      <c r="BG11" s="546"/>
    </row>
    <row r="12" spans="1:60" s="384" customFormat="1" ht="18.75" customHeight="1">
      <c r="A12" s="382"/>
      <c r="B12" s="476">
        <f>BD14</f>
        <v>1</v>
      </c>
      <c r="C12" s="462" t="s">
        <v>1379</v>
      </c>
      <c r="D12" s="463"/>
      <c r="E12" s="463"/>
      <c r="F12" s="483" t="str">
        <f>IF(C12="ここに","",VLOOKUP(C12,'登録ナンバー'!$A$1:$C$620,2,0))</f>
        <v>三代</v>
      </c>
      <c r="G12" s="483"/>
      <c r="H12" s="483"/>
      <c r="I12" s="483"/>
      <c r="J12" s="483"/>
      <c r="K12" s="481" t="s">
        <v>6</v>
      </c>
      <c r="L12" s="483" t="s">
        <v>1380</v>
      </c>
      <c r="M12" s="483"/>
      <c r="N12" s="483"/>
      <c r="O12" s="483" t="str">
        <f>IF(L12="ここに","",VLOOKUP(L12,'登録ナンバー'!$A$1:$C$620,2,0))</f>
        <v>土肥</v>
      </c>
      <c r="P12" s="483"/>
      <c r="Q12" s="483"/>
      <c r="R12" s="483"/>
      <c r="S12" s="614"/>
      <c r="T12" s="558">
        <f>IF(AB12="","丸付き数字は試合順番","")</f>
      </c>
      <c r="U12" s="559"/>
      <c r="V12" s="559"/>
      <c r="W12" s="559"/>
      <c r="X12" s="559"/>
      <c r="Y12" s="559"/>
      <c r="Z12" s="559"/>
      <c r="AA12" s="560"/>
      <c r="AB12" s="479" t="s">
        <v>1478</v>
      </c>
      <c r="AC12" s="458"/>
      <c r="AD12" s="458"/>
      <c r="AE12" s="458"/>
      <c r="AF12" s="458" t="s">
        <v>7</v>
      </c>
      <c r="AG12" s="458">
        <v>3</v>
      </c>
      <c r="AH12" s="458"/>
      <c r="AI12" s="474"/>
      <c r="AJ12" s="479" t="s">
        <v>1474</v>
      </c>
      <c r="AK12" s="458"/>
      <c r="AL12" s="458"/>
      <c r="AM12" s="458"/>
      <c r="AN12" s="458" t="s">
        <v>7</v>
      </c>
      <c r="AO12" s="458">
        <v>1</v>
      </c>
      <c r="AP12" s="458"/>
      <c r="AQ12" s="474"/>
      <c r="AR12" s="479" t="s">
        <v>1440</v>
      </c>
      <c r="AS12" s="458"/>
      <c r="AT12" s="458"/>
      <c r="AU12" s="458"/>
      <c r="AV12" s="458" t="s">
        <v>7</v>
      </c>
      <c r="AW12" s="458">
        <v>3</v>
      </c>
      <c r="AX12" s="458"/>
      <c r="AY12" s="499"/>
      <c r="AZ12" s="540">
        <f>IF(COUNTIF(BA12:BC25,1)=2,"直接対決","")</f>
      </c>
      <c r="BA12" s="477">
        <f>COUNTIF(T12:AY13,"⑧")+COUNTIF(T12:AY13,"⑨")</f>
        <v>3</v>
      </c>
      <c r="BB12" s="477"/>
      <c r="BC12" s="477"/>
      <c r="BD12" s="489">
        <f>IF(AB12="","",3-BA12)</f>
        <v>0</v>
      </c>
      <c r="BE12" s="489"/>
      <c r="BF12" s="489"/>
      <c r="BG12" s="490"/>
      <c r="BH12" s="383"/>
    </row>
    <row r="13" spans="1:60" s="384" customFormat="1" ht="18.75" customHeight="1">
      <c r="A13" s="382"/>
      <c r="B13" s="476"/>
      <c r="C13" s="464"/>
      <c r="D13" s="465"/>
      <c r="E13" s="465"/>
      <c r="F13" s="466"/>
      <c r="G13" s="466"/>
      <c r="H13" s="466"/>
      <c r="I13" s="466"/>
      <c r="J13" s="466"/>
      <c r="K13" s="481"/>
      <c r="L13" s="466"/>
      <c r="M13" s="466"/>
      <c r="N13" s="466"/>
      <c r="O13" s="466"/>
      <c r="P13" s="466"/>
      <c r="Q13" s="466"/>
      <c r="R13" s="466"/>
      <c r="S13" s="467"/>
      <c r="T13" s="561"/>
      <c r="U13" s="562"/>
      <c r="V13" s="562"/>
      <c r="W13" s="562"/>
      <c r="X13" s="562"/>
      <c r="Y13" s="562"/>
      <c r="Z13" s="562"/>
      <c r="AA13" s="563"/>
      <c r="AB13" s="480"/>
      <c r="AC13" s="459"/>
      <c r="AD13" s="459"/>
      <c r="AE13" s="459"/>
      <c r="AF13" s="459"/>
      <c r="AG13" s="459"/>
      <c r="AH13" s="459"/>
      <c r="AI13" s="475"/>
      <c r="AJ13" s="480"/>
      <c r="AK13" s="459"/>
      <c r="AL13" s="459"/>
      <c r="AM13" s="459"/>
      <c r="AN13" s="459"/>
      <c r="AO13" s="459"/>
      <c r="AP13" s="459"/>
      <c r="AQ13" s="475"/>
      <c r="AR13" s="480"/>
      <c r="AS13" s="459"/>
      <c r="AT13" s="459"/>
      <c r="AU13" s="459"/>
      <c r="AV13" s="459"/>
      <c r="AW13" s="459"/>
      <c r="AX13" s="459"/>
      <c r="AY13" s="500"/>
      <c r="AZ13" s="541"/>
      <c r="BA13" s="478"/>
      <c r="BB13" s="478"/>
      <c r="BC13" s="478"/>
      <c r="BD13" s="491"/>
      <c r="BE13" s="491"/>
      <c r="BF13" s="491"/>
      <c r="BG13" s="492"/>
      <c r="BH13" s="383"/>
    </row>
    <row r="14" spans="1:60" ht="18.75" customHeight="1">
      <c r="A14" s="380"/>
      <c r="C14" s="464" t="s">
        <v>8</v>
      </c>
      <c r="D14" s="465"/>
      <c r="E14" s="465"/>
      <c r="F14" s="466" t="str">
        <f>IF(C12="ここに","",VLOOKUP(C12,'登録ナンバー'!$A$1:$D$620,4,0))</f>
        <v>フレンズ</v>
      </c>
      <c r="G14" s="466"/>
      <c r="H14" s="466"/>
      <c r="I14" s="466"/>
      <c r="J14" s="466"/>
      <c r="K14" s="416"/>
      <c r="L14" s="481" t="s">
        <v>8</v>
      </c>
      <c r="M14" s="481"/>
      <c r="N14" s="481"/>
      <c r="O14" s="466" t="str">
        <f>IF(L12="ここに","",VLOOKUP(L12,'登録ナンバー'!$A$1:$D$620,4,0))</f>
        <v>フレンズ</v>
      </c>
      <c r="P14" s="466"/>
      <c r="Q14" s="466"/>
      <c r="R14" s="466"/>
      <c r="S14" s="467"/>
      <c r="T14" s="561"/>
      <c r="U14" s="562"/>
      <c r="V14" s="562"/>
      <c r="W14" s="562"/>
      <c r="X14" s="562"/>
      <c r="Y14" s="562"/>
      <c r="Z14" s="562"/>
      <c r="AA14" s="563"/>
      <c r="AB14" s="480"/>
      <c r="AC14" s="459"/>
      <c r="AD14" s="459"/>
      <c r="AE14" s="459"/>
      <c r="AF14" s="459"/>
      <c r="AG14" s="459"/>
      <c r="AH14" s="459"/>
      <c r="AI14" s="475"/>
      <c r="AJ14" s="480"/>
      <c r="AK14" s="459"/>
      <c r="AL14" s="459"/>
      <c r="AM14" s="459"/>
      <c r="AN14" s="459"/>
      <c r="AO14" s="459"/>
      <c r="AP14" s="459"/>
      <c r="AQ14" s="475"/>
      <c r="AR14" s="480"/>
      <c r="AS14" s="459"/>
      <c r="AT14" s="459"/>
      <c r="AU14" s="459"/>
      <c r="AV14" s="459"/>
      <c r="AW14" s="459"/>
      <c r="AX14" s="459"/>
      <c r="AY14" s="500"/>
      <c r="AZ14" s="542">
        <f>IF(OR(COUNTIF(BA12:BC25,2)=3,COUNTIF(BA12:BC25,1)=3),(AB15+AJ15+AR15)/(AB15+AJ15+AG12+AO12+AW12+AR15),"")</f>
      </c>
      <c r="BA14" s="472"/>
      <c r="BB14" s="472"/>
      <c r="BC14" s="472"/>
      <c r="BD14" s="495">
        <f>IF(AZ14&lt;&gt;"",RANK(AZ14,AZ14:AZ27),RANK(BA12,BA12:BC25))</f>
        <v>1</v>
      </c>
      <c r="BE14" s="495"/>
      <c r="BF14" s="495"/>
      <c r="BG14" s="496"/>
      <c r="BH14" s="386"/>
    </row>
    <row r="15" spans="1:60" ht="5.25" customHeight="1" hidden="1">
      <c r="A15" s="380"/>
      <c r="C15" s="487"/>
      <c r="D15" s="488"/>
      <c r="E15" s="488"/>
      <c r="F15" s="416"/>
      <c r="G15" s="416"/>
      <c r="H15" s="416"/>
      <c r="I15" s="416"/>
      <c r="J15" s="417"/>
      <c r="K15" s="416"/>
      <c r="L15" s="482"/>
      <c r="M15" s="482"/>
      <c r="N15" s="482"/>
      <c r="O15" s="416"/>
      <c r="P15" s="416"/>
      <c r="Q15" s="416"/>
      <c r="R15" s="418"/>
      <c r="S15" s="419"/>
      <c r="T15" s="564"/>
      <c r="U15" s="565"/>
      <c r="V15" s="565"/>
      <c r="W15" s="565"/>
      <c r="X15" s="565"/>
      <c r="Y15" s="565"/>
      <c r="Z15" s="565"/>
      <c r="AA15" s="566"/>
      <c r="AB15" s="420" t="str">
        <f>IF(AB12="⑦","7",IF(AB12="⑥","6",AB12))</f>
        <v>⑧</v>
      </c>
      <c r="AC15" s="421"/>
      <c r="AD15" s="421"/>
      <c r="AE15" s="421"/>
      <c r="AF15" s="421"/>
      <c r="AG15" s="421"/>
      <c r="AH15" s="421"/>
      <c r="AI15" s="422"/>
      <c r="AJ15" s="420" t="str">
        <f>IF(AJ12="⑦","7",IF(AJ12="⑥","6",AJ12))</f>
        <v>⑧</v>
      </c>
      <c r="AK15" s="421"/>
      <c r="AL15" s="421"/>
      <c r="AM15" s="421"/>
      <c r="AN15" s="421"/>
      <c r="AO15" s="421"/>
      <c r="AP15" s="421"/>
      <c r="AQ15" s="422"/>
      <c r="AR15" s="421" t="str">
        <f>IF(AR12="⑦","7",IF(AR12="⑥","6",AR12))</f>
        <v>⑧</v>
      </c>
      <c r="AS15" s="421"/>
      <c r="AT15" s="421"/>
      <c r="AU15" s="421"/>
      <c r="AV15" s="421"/>
      <c r="AW15" s="421"/>
      <c r="AX15" s="421"/>
      <c r="AY15" s="422"/>
      <c r="AZ15" s="543"/>
      <c r="BA15" s="473"/>
      <c r="BB15" s="473"/>
      <c r="BC15" s="473"/>
      <c r="BD15" s="497"/>
      <c r="BE15" s="497"/>
      <c r="BF15" s="497"/>
      <c r="BG15" s="498"/>
      <c r="BH15" s="386"/>
    </row>
    <row r="16" spans="1:60" ht="18.75" customHeight="1">
      <c r="A16" s="380"/>
      <c r="B16" s="476">
        <f>BD18</f>
        <v>2</v>
      </c>
      <c r="C16" s="462" t="s">
        <v>1381</v>
      </c>
      <c r="D16" s="463"/>
      <c r="E16" s="463"/>
      <c r="F16" s="485" t="str">
        <f>IF(C16="ここに","",VLOOKUP(C16,'登録ナンバー'!$A$1:$C$620,2,0))</f>
        <v>永松</v>
      </c>
      <c r="G16" s="485"/>
      <c r="H16" s="485"/>
      <c r="I16" s="485"/>
      <c r="J16" s="485"/>
      <c r="K16" s="485" t="s">
        <v>6</v>
      </c>
      <c r="L16" s="485" t="s">
        <v>1382</v>
      </c>
      <c r="M16" s="485"/>
      <c r="N16" s="485"/>
      <c r="O16" s="485" t="str">
        <f>IF(L16="ここに","",VLOOKUP(L16,'登録ナンバー'!$A$1:$C$620,2,0))</f>
        <v>今井</v>
      </c>
      <c r="P16" s="485"/>
      <c r="Q16" s="485"/>
      <c r="R16" s="485"/>
      <c r="S16" s="609"/>
      <c r="T16" s="610">
        <f>IF(AB12="","",IF(AND(AG12=6,AB12&lt;&gt;"⑦"),"⑥",IF(AG12=7,"⑦",AG12)))</f>
        <v>3</v>
      </c>
      <c r="U16" s="470"/>
      <c r="V16" s="470"/>
      <c r="W16" s="470"/>
      <c r="X16" s="470" t="s">
        <v>7</v>
      </c>
      <c r="Y16" s="470">
        <v>8</v>
      </c>
      <c r="Z16" s="470"/>
      <c r="AA16" s="567"/>
      <c r="AB16" s="529"/>
      <c r="AC16" s="530"/>
      <c r="AD16" s="530"/>
      <c r="AE16" s="530"/>
      <c r="AF16" s="530"/>
      <c r="AG16" s="530"/>
      <c r="AH16" s="530"/>
      <c r="AI16" s="531"/>
      <c r="AJ16" s="508" t="s">
        <v>1444</v>
      </c>
      <c r="AK16" s="501"/>
      <c r="AL16" s="501"/>
      <c r="AM16" s="501"/>
      <c r="AN16" s="501" t="s">
        <v>7</v>
      </c>
      <c r="AO16" s="501">
        <v>6</v>
      </c>
      <c r="AP16" s="501"/>
      <c r="AQ16" s="550"/>
      <c r="AR16" s="508" t="s">
        <v>1440</v>
      </c>
      <c r="AS16" s="501"/>
      <c r="AT16" s="501"/>
      <c r="AU16" s="501"/>
      <c r="AV16" s="501" t="s">
        <v>7</v>
      </c>
      <c r="AW16" s="501">
        <v>3</v>
      </c>
      <c r="AX16" s="501"/>
      <c r="AY16" s="569"/>
      <c r="AZ16" s="513">
        <f>IF(COUNTIF(BA12:BC27,1)=2,"直接対決","")</f>
      </c>
      <c r="BA16" s="506">
        <f>COUNTIF(T16:AY17,"⑧")+COUNTIF(T16:AY17,"⑨")</f>
        <v>2</v>
      </c>
      <c r="BB16" s="506"/>
      <c r="BC16" s="506"/>
      <c r="BD16" s="554">
        <f>IF(AB12="","",3-BA16)</f>
        <v>1</v>
      </c>
      <c r="BE16" s="554"/>
      <c r="BF16" s="554"/>
      <c r="BG16" s="555"/>
      <c r="BH16" s="386"/>
    </row>
    <row r="17" spans="1:59" ht="18.75" customHeight="1">
      <c r="A17" s="380"/>
      <c r="B17" s="476"/>
      <c r="C17" s="464"/>
      <c r="D17" s="465"/>
      <c r="E17" s="465"/>
      <c r="F17" s="468"/>
      <c r="G17" s="468"/>
      <c r="H17" s="468"/>
      <c r="I17" s="468"/>
      <c r="J17" s="468"/>
      <c r="K17" s="468"/>
      <c r="L17" s="468"/>
      <c r="M17" s="468"/>
      <c r="N17" s="468"/>
      <c r="O17" s="468"/>
      <c r="P17" s="468"/>
      <c r="Q17" s="468"/>
      <c r="R17" s="468"/>
      <c r="S17" s="469"/>
      <c r="T17" s="611"/>
      <c r="U17" s="471"/>
      <c r="V17" s="471"/>
      <c r="W17" s="471"/>
      <c r="X17" s="471"/>
      <c r="Y17" s="471"/>
      <c r="Z17" s="471"/>
      <c r="AA17" s="568"/>
      <c r="AB17" s="532"/>
      <c r="AC17" s="533"/>
      <c r="AD17" s="533"/>
      <c r="AE17" s="533"/>
      <c r="AF17" s="533"/>
      <c r="AG17" s="533"/>
      <c r="AH17" s="533"/>
      <c r="AI17" s="534"/>
      <c r="AJ17" s="509"/>
      <c r="AK17" s="502"/>
      <c r="AL17" s="502"/>
      <c r="AM17" s="502"/>
      <c r="AN17" s="502"/>
      <c r="AO17" s="502"/>
      <c r="AP17" s="502"/>
      <c r="AQ17" s="551"/>
      <c r="AR17" s="509"/>
      <c r="AS17" s="502"/>
      <c r="AT17" s="502"/>
      <c r="AU17" s="502"/>
      <c r="AV17" s="502"/>
      <c r="AW17" s="502"/>
      <c r="AX17" s="502"/>
      <c r="AY17" s="570"/>
      <c r="AZ17" s="514"/>
      <c r="BA17" s="507"/>
      <c r="BB17" s="507"/>
      <c r="BC17" s="507"/>
      <c r="BD17" s="556"/>
      <c r="BE17" s="556"/>
      <c r="BF17" s="556"/>
      <c r="BG17" s="557"/>
    </row>
    <row r="18" spans="1:59" ht="18.75" customHeight="1">
      <c r="A18" s="380"/>
      <c r="B18" s="380"/>
      <c r="C18" s="464" t="s">
        <v>8</v>
      </c>
      <c r="D18" s="465"/>
      <c r="E18" s="465"/>
      <c r="F18" s="468" t="str">
        <f>IF(C16="ここに","",VLOOKUP(C16,'登録ナンバー'!$A$1:$D$620,4,0))</f>
        <v>Kテニス</v>
      </c>
      <c r="G18" s="468"/>
      <c r="H18" s="468"/>
      <c r="I18" s="468"/>
      <c r="J18" s="468"/>
      <c r="K18" s="433"/>
      <c r="L18" s="548" t="s">
        <v>8</v>
      </c>
      <c r="M18" s="548"/>
      <c r="N18" s="548"/>
      <c r="O18" s="468" t="str">
        <f>IF(L16="ここに","",VLOOKUP(L16,'登録ナンバー'!$A$1:$D$620,4,0))</f>
        <v>うさかめ</v>
      </c>
      <c r="P18" s="468"/>
      <c r="Q18" s="468"/>
      <c r="R18" s="468"/>
      <c r="S18" s="469"/>
      <c r="T18" s="611"/>
      <c r="U18" s="471"/>
      <c r="V18" s="471"/>
      <c r="W18" s="471"/>
      <c r="X18" s="471"/>
      <c r="Y18" s="471"/>
      <c r="Z18" s="471"/>
      <c r="AA18" s="568"/>
      <c r="AB18" s="532"/>
      <c r="AC18" s="533"/>
      <c r="AD18" s="533"/>
      <c r="AE18" s="533"/>
      <c r="AF18" s="533"/>
      <c r="AG18" s="533"/>
      <c r="AH18" s="533"/>
      <c r="AI18" s="534"/>
      <c r="AJ18" s="509"/>
      <c r="AK18" s="502"/>
      <c r="AL18" s="502"/>
      <c r="AM18" s="502"/>
      <c r="AN18" s="502"/>
      <c r="AO18" s="552"/>
      <c r="AP18" s="552"/>
      <c r="AQ18" s="553"/>
      <c r="AR18" s="509"/>
      <c r="AS18" s="502"/>
      <c r="AT18" s="502"/>
      <c r="AU18" s="502"/>
      <c r="AV18" s="502"/>
      <c r="AW18" s="502"/>
      <c r="AX18" s="502"/>
      <c r="AY18" s="570"/>
      <c r="AZ18" s="580">
        <f>IF(OR(COUNTIF(BA12:BC25,2)=3,COUNTIF(BA12:BC25,1)=3),(T19+AJ19+AR19)/(T19+AJ19+Y16+AO16+AW16+AR19),"")</f>
      </c>
      <c r="BA18" s="471"/>
      <c r="BB18" s="471"/>
      <c r="BC18" s="471"/>
      <c r="BD18" s="576">
        <f>IF(AZ18&lt;&gt;"",RANK(AZ18,AZ14:AZ27),RANK(BA16,BA12:BC25))</f>
        <v>2</v>
      </c>
      <c r="BE18" s="576"/>
      <c r="BF18" s="576"/>
      <c r="BG18" s="577"/>
    </row>
    <row r="19" spans="1:59" ht="4.5" customHeight="1" hidden="1">
      <c r="A19" s="380"/>
      <c r="B19" s="380"/>
      <c r="C19" s="487"/>
      <c r="D19" s="488"/>
      <c r="E19" s="488"/>
      <c r="F19" s="423"/>
      <c r="G19" s="423"/>
      <c r="H19" s="423"/>
      <c r="I19" s="423"/>
      <c r="J19" s="424"/>
      <c r="K19" s="423"/>
      <c r="L19" s="549"/>
      <c r="M19" s="549"/>
      <c r="N19" s="549"/>
      <c r="O19" s="423"/>
      <c r="P19" s="423"/>
      <c r="Q19" s="423"/>
      <c r="R19" s="425"/>
      <c r="S19" s="426"/>
      <c r="T19" s="427">
        <f>IF(T16="⑦","7",IF(T16="⑥","6",T16))</f>
        <v>3</v>
      </c>
      <c r="U19" s="428"/>
      <c r="V19" s="428"/>
      <c r="W19" s="428"/>
      <c r="X19" s="428"/>
      <c r="Y19" s="428"/>
      <c r="Z19" s="428"/>
      <c r="AA19" s="429"/>
      <c r="AB19" s="535"/>
      <c r="AC19" s="536"/>
      <c r="AD19" s="536"/>
      <c r="AE19" s="536"/>
      <c r="AF19" s="536"/>
      <c r="AG19" s="536"/>
      <c r="AH19" s="536"/>
      <c r="AI19" s="537"/>
      <c r="AJ19" s="427" t="str">
        <f>IF(AJ16="⑦","7",IF(AJ16="⑥","6",AJ16))</f>
        <v>⑧</v>
      </c>
      <c r="AK19" s="430"/>
      <c r="AL19" s="430"/>
      <c r="AM19" s="430"/>
      <c r="AN19" s="430"/>
      <c r="AO19" s="430"/>
      <c r="AP19" s="430"/>
      <c r="AQ19" s="431"/>
      <c r="AR19" s="430" t="str">
        <f>IF(AR16="⑦","7",IF(AR16="⑥","6",AR16))</f>
        <v>⑧</v>
      </c>
      <c r="AS19" s="430"/>
      <c r="AT19" s="430"/>
      <c r="AU19" s="430"/>
      <c r="AV19" s="430"/>
      <c r="AW19" s="430"/>
      <c r="AX19" s="430"/>
      <c r="AY19" s="432"/>
      <c r="AZ19" s="581"/>
      <c r="BA19" s="512"/>
      <c r="BB19" s="512"/>
      <c r="BC19" s="512"/>
      <c r="BD19" s="578"/>
      <c r="BE19" s="578"/>
      <c r="BF19" s="578"/>
      <c r="BG19" s="579"/>
    </row>
    <row r="20" spans="1:59" ht="18.75" customHeight="1">
      <c r="A20" s="380"/>
      <c r="B20" s="380"/>
      <c r="C20" s="462" t="s">
        <v>1385</v>
      </c>
      <c r="D20" s="463"/>
      <c r="E20" s="463"/>
      <c r="F20" s="463" t="str">
        <f>IF(C20="ここに","",VLOOKUP(C20,'登録ナンバー'!$A$1:$C$620,2,0))</f>
        <v>竹下</v>
      </c>
      <c r="G20" s="463"/>
      <c r="H20" s="463"/>
      <c r="I20" s="463"/>
      <c r="J20" s="463"/>
      <c r="K20" s="465" t="s">
        <v>6</v>
      </c>
      <c r="L20" s="463" t="s">
        <v>854</v>
      </c>
      <c r="M20" s="463"/>
      <c r="N20" s="463"/>
      <c r="O20" s="463" t="s">
        <v>903</v>
      </c>
      <c r="P20" s="463"/>
      <c r="Q20" s="463"/>
      <c r="R20" s="463"/>
      <c r="S20" s="584"/>
      <c r="T20" s="591">
        <f>IF(AO12="","",IF(AND(AO12=6,AJ12&lt;&gt;"⑦"),"⑥",IF(AO12=7,"⑦",AO12)))</f>
        <v>1</v>
      </c>
      <c r="U20" s="456"/>
      <c r="V20" s="456"/>
      <c r="W20" s="456"/>
      <c r="X20" s="456" t="s">
        <v>7</v>
      </c>
      <c r="Y20" s="456">
        <v>8</v>
      </c>
      <c r="Z20" s="456"/>
      <c r="AA20" s="571"/>
      <c r="AB20" s="591">
        <v>6</v>
      </c>
      <c r="AC20" s="456"/>
      <c r="AD20" s="456"/>
      <c r="AE20" s="456"/>
      <c r="AF20" s="456" t="s">
        <v>7</v>
      </c>
      <c r="AG20" s="456">
        <v>8</v>
      </c>
      <c r="AH20" s="456"/>
      <c r="AI20" s="571"/>
      <c r="AJ20" s="597"/>
      <c r="AK20" s="598"/>
      <c r="AL20" s="598"/>
      <c r="AM20" s="598"/>
      <c r="AN20" s="598"/>
      <c r="AO20" s="598"/>
      <c r="AP20" s="598"/>
      <c r="AQ20" s="599"/>
      <c r="AR20" s="592" t="s">
        <v>1444</v>
      </c>
      <c r="AS20" s="503"/>
      <c r="AT20" s="503"/>
      <c r="AU20" s="503"/>
      <c r="AV20" s="503" t="s">
        <v>7</v>
      </c>
      <c r="AW20" s="503">
        <v>1</v>
      </c>
      <c r="AX20" s="503"/>
      <c r="AY20" s="606"/>
      <c r="AZ20" s="510">
        <f>IF(COUNTIF(BA12:BC27,1)=2,"直接対決","")</f>
      </c>
      <c r="BA20" s="594">
        <f>COUNTIF(T20:AY21,"⑧")+COUNTIF(T20:AY21,"⑨")</f>
        <v>1</v>
      </c>
      <c r="BB20" s="594"/>
      <c r="BC20" s="594"/>
      <c r="BD20" s="572">
        <f>IF(AB12="","",3-BA20)</f>
        <v>2</v>
      </c>
      <c r="BE20" s="572"/>
      <c r="BF20" s="572"/>
      <c r="BG20" s="573"/>
    </row>
    <row r="21" spans="1:59" ht="18.75" customHeight="1">
      <c r="A21" s="380"/>
      <c r="B21" s="380"/>
      <c r="C21" s="464"/>
      <c r="D21" s="465"/>
      <c r="E21" s="465"/>
      <c r="F21" s="465"/>
      <c r="G21" s="465"/>
      <c r="H21" s="465"/>
      <c r="I21" s="465"/>
      <c r="J21" s="465"/>
      <c r="K21" s="465"/>
      <c r="L21" s="465"/>
      <c r="M21" s="465"/>
      <c r="N21" s="465"/>
      <c r="O21" s="465"/>
      <c r="P21" s="465"/>
      <c r="Q21" s="465"/>
      <c r="R21" s="465"/>
      <c r="S21" s="493"/>
      <c r="T21" s="526"/>
      <c r="U21" s="457"/>
      <c r="V21" s="457"/>
      <c r="W21" s="457"/>
      <c r="X21" s="457"/>
      <c r="Y21" s="457"/>
      <c r="Z21" s="457"/>
      <c r="AA21" s="519"/>
      <c r="AB21" s="526"/>
      <c r="AC21" s="457"/>
      <c r="AD21" s="457"/>
      <c r="AE21" s="457"/>
      <c r="AF21" s="457"/>
      <c r="AG21" s="457"/>
      <c r="AH21" s="457"/>
      <c r="AI21" s="519"/>
      <c r="AJ21" s="600"/>
      <c r="AK21" s="601"/>
      <c r="AL21" s="601"/>
      <c r="AM21" s="601"/>
      <c r="AN21" s="601"/>
      <c r="AO21" s="601"/>
      <c r="AP21" s="601"/>
      <c r="AQ21" s="602"/>
      <c r="AR21" s="593"/>
      <c r="AS21" s="504"/>
      <c r="AT21" s="504"/>
      <c r="AU21" s="504"/>
      <c r="AV21" s="504"/>
      <c r="AW21" s="504"/>
      <c r="AX21" s="504"/>
      <c r="AY21" s="607"/>
      <c r="AZ21" s="511"/>
      <c r="BA21" s="595"/>
      <c r="BB21" s="595"/>
      <c r="BC21" s="595"/>
      <c r="BD21" s="574"/>
      <c r="BE21" s="574"/>
      <c r="BF21" s="574"/>
      <c r="BG21" s="575"/>
    </row>
    <row r="22" spans="1:59" ht="18.75" customHeight="1">
      <c r="A22" s="380"/>
      <c r="B22" s="380"/>
      <c r="C22" s="464" t="s">
        <v>8</v>
      </c>
      <c r="D22" s="465"/>
      <c r="E22" s="465"/>
      <c r="F22" s="465" t="str">
        <f>IF(C20="ここに","",VLOOKUP(C20,'登録ナンバー'!$A$1:$D$620,4,0))</f>
        <v>うさかめ</v>
      </c>
      <c r="G22" s="465"/>
      <c r="H22" s="465"/>
      <c r="I22" s="465"/>
      <c r="J22" s="465"/>
      <c r="K22" s="434"/>
      <c r="L22" s="486" t="s">
        <v>8</v>
      </c>
      <c r="M22" s="486"/>
      <c r="N22" s="486"/>
      <c r="O22" s="465" t="str">
        <f>IF(L20="ここに","",VLOOKUP(L20,'登録ナンバー'!$A$1:$D$620,4,0))</f>
        <v>アビック</v>
      </c>
      <c r="P22" s="465"/>
      <c r="Q22" s="465"/>
      <c r="R22" s="465"/>
      <c r="S22" s="493"/>
      <c r="T22" s="526"/>
      <c r="U22" s="457"/>
      <c r="V22" s="457"/>
      <c r="W22" s="457"/>
      <c r="X22" s="457"/>
      <c r="Y22" s="457"/>
      <c r="Z22" s="457"/>
      <c r="AA22" s="519"/>
      <c r="AB22" s="526"/>
      <c r="AC22" s="457"/>
      <c r="AD22" s="457"/>
      <c r="AE22" s="457"/>
      <c r="AF22" s="457"/>
      <c r="AG22" s="457"/>
      <c r="AH22" s="457"/>
      <c r="AI22" s="519"/>
      <c r="AJ22" s="600"/>
      <c r="AK22" s="601"/>
      <c r="AL22" s="601"/>
      <c r="AM22" s="601"/>
      <c r="AN22" s="601"/>
      <c r="AO22" s="601"/>
      <c r="AP22" s="601"/>
      <c r="AQ22" s="602"/>
      <c r="AR22" s="593"/>
      <c r="AS22" s="504"/>
      <c r="AT22" s="504"/>
      <c r="AU22" s="504"/>
      <c r="AV22" s="505"/>
      <c r="AW22" s="504"/>
      <c r="AX22" s="504"/>
      <c r="AY22" s="607"/>
      <c r="AZ22" s="582">
        <f>IF(OR(COUNTIF(BA12:BC25,2)=3,COUNTIF(BA12:BC25,1)=3),(AB23+AR23+T23)/(T23+AG20+Y20+AW20+AR23+AB23),"")</f>
      </c>
      <c r="BA22" s="585"/>
      <c r="BB22" s="585"/>
      <c r="BC22" s="585"/>
      <c r="BD22" s="587">
        <f>IF(AZ22&lt;&gt;"",RANK(AZ22,AZ14:AZ27),RANK(BA20,BA12:BC25))</f>
        <v>3</v>
      </c>
      <c r="BE22" s="587"/>
      <c r="BF22" s="587"/>
      <c r="BG22" s="588"/>
    </row>
    <row r="23" spans="1:59" ht="6" customHeight="1" hidden="1">
      <c r="A23" s="380"/>
      <c r="B23" s="380"/>
      <c r="C23" s="487"/>
      <c r="D23" s="488"/>
      <c r="E23" s="488"/>
      <c r="F23" s="385"/>
      <c r="G23" s="385"/>
      <c r="H23" s="385"/>
      <c r="I23" s="385"/>
      <c r="J23" s="385"/>
      <c r="K23" s="385"/>
      <c r="L23" s="488"/>
      <c r="M23" s="488"/>
      <c r="N23" s="488"/>
      <c r="O23" s="385"/>
      <c r="P23" s="385"/>
      <c r="Q23" s="385"/>
      <c r="R23" s="387"/>
      <c r="S23" s="388"/>
      <c r="T23" s="392">
        <f>IF(T20="⑦","7",IF(T20="⑥","6",T20))</f>
        <v>1</v>
      </c>
      <c r="U23" s="384"/>
      <c r="V23" s="384"/>
      <c r="W23" s="384"/>
      <c r="X23" s="384"/>
      <c r="Y23" s="384"/>
      <c r="Z23" s="384"/>
      <c r="AA23" s="393"/>
      <c r="AB23" s="392">
        <f>IF(AB20="⑦","7",IF(AB20="⑥","6",AB20))</f>
        <v>6</v>
      </c>
      <c r="AC23" s="384"/>
      <c r="AD23" s="384"/>
      <c r="AE23" s="384"/>
      <c r="AF23" s="384"/>
      <c r="AG23" s="384"/>
      <c r="AH23" s="384"/>
      <c r="AI23" s="384"/>
      <c r="AJ23" s="603"/>
      <c r="AK23" s="604"/>
      <c r="AL23" s="604"/>
      <c r="AM23" s="604"/>
      <c r="AN23" s="604"/>
      <c r="AO23" s="604"/>
      <c r="AP23" s="604"/>
      <c r="AQ23" s="605"/>
      <c r="AR23" s="390" t="str">
        <f>IF(AR20="⑦","7",IF(AR20="⑥","6",AR20))</f>
        <v>⑧</v>
      </c>
      <c r="AS23" s="390"/>
      <c r="AT23" s="390"/>
      <c r="AU23" s="390"/>
      <c r="AV23" s="390"/>
      <c r="AW23" s="390"/>
      <c r="AX23" s="390"/>
      <c r="AY23" s="391"/>
      <c r="AZ23" s="583"/>
      <c r="BA23" s="608"/>
      <c r="BB23" s="608"/>
      <c r="BC23" s="608"/>
      <c r="BD23" s="589"/>
      <c r="BE23" s="589"/>
      <c r="BF23" s="589"/>
      <c r="BG23" s="590"/>
    </row>
    <row r="24" spans="1:59" ht="18.75" customHeight="1">
      <c r="A24" s="380"/>
      <c r="B24" s="476">
        <f>BD26</f>
        <v>4</v>
      </c>
      <c r="C24" s="462" t="s">
        <v>1383</v>
      </c>
      <c r="D24" s="463"/>
      <c r="E24" s="463"/>
      <c r="F24" s="463" t="str">
        <f>IF(C24="ここに","",VLOOKUP(C24,'登録ナンバー'!$A$1:$C$620,2,0))</f>
        <v>川上</v>
      </c>
      <c r="G24" s="463"/>
      <c r="H24" s="463"/>
      <c r="I24" s="463"/>
      <c r="J24" s="463"/>
      <c r="K24" s="486" t="s">
        <v>6</v>
      </c>
      <c r="L24" s="463" t="s">
        <v>1384</v>
      </c>
      <c r="M24" s="463"/>
      <c r="N24" s="463"/>
      <c r="O24" s="463" t="s">
        <v>1443</v>
      </c>
      <c r="P24" s="463"/>
      <c r="Q24" s="463"/>
      <c r="R24" s="463"/>
      <c r="S24" s="584"/>
      <c r="T24" s="591">
        <f>IF(AW12="","",IF(AND(AW12=6,AR12&lt;&gt;"⑦"),"⑥",IF(AW12=7,"⑦",AW12)))</f>
        <v>3</v>
      </c>
      <c r="U24" s="456"/>
      <c r="V24" s="456"/>
      <c r="W24" s="456"/>
      <c r="X24" s="456" t="s">
        <v>7</v>
      </c>
      <c r="Y24" s="456">
        <v>8</v>
      </c>
      <c r="Z24" s="456"/>
      <c r="AA24" s="571"/>
      <c r="AB24" s="591">
        <f>IF(AW16="","",IF(AND(AW16=6,AR16&lt;&gt;"⑦"),"⑥",IF(AW16=7,"⑦",AW16)))</f>
        <v>3</v>
      </c>
      <c r="AC24" s="456"/>
      <c r="AD24" s="456"/>
      <c r="AE24" s="456"/>
      <c r="AF24" s="456" t="s">
        <v>7</v>
      </c>
      <c r="AG24" s="456">
        <v>8</v>
      </c>
      <c r="AH24" s="456"/>
      <c r="AI24" s="571"/>
      <c r="AJ24" s="591">
        <f>IF(AW20="","",IF(AND(AW20=6,AR20&lt;&gt;"⑦"),"⑥",IF(AW20=7,"⑦",AW20)))</f>
        <v>1</v>
      </c>
      <c r="AK24" s="456"/>
      <c r="AL24" s="456"/>
      <c r="AM24" s="456"/>
      <c r="AN24" s="456" t="s">
        <v>7</v>
      </c>
      <c r="AO24" s="456">
        <v>8</v>
      </c>
      <c r="AP24" s="456"/>
      <c r="AQ24" s="571"/>
      <c r="AR24" s="597"/>
      <c r="AS24" s="598"/>
      <c r="AT24" s="598"/>
      <c r="AU24" s="598"/>
      <c r="AV24" s="598"/>
      <c r="AW24" s="598"/>
      <c r="AX24" s="598"/>
      <c r="AY24" s="612"/>
      <c r="AZ24" s="394">
        <f>IF(COUNTIF(BA12:BC25,1)=2,"直接対決","")</f>
      </c>
      <c r="BA24" s="594">
        <f>COUNTIF(T24:AY25,"⑧")+COUNTIF(T24:AY25,"⑨")</f>
        <v>0</v>
      </c>
      <c r="BB24" s="594"/>
      <c r="BC24" s="594"/>
      <c r="BD24" s="572">
        <f>IF(AB12="","",3-BA24)</f>
        <v>3</v>
      </c>
      <c r="BE24" s="572"/>
      <c r="BF24" s="572"/>
      <c r="BG24" s="573"/>
    </row>
    <row r="25" spans="1:59" ht="18.75" customHeight="1">
      <c r="A25" s="380"/>
      <c r="B25" s="484"/>
      <c r="C25" s="464"/>
      <c r="D25" s="465"/>
      <c r="E25" s="465"/>
      <c r="F25" s="465"/>
      <c r="G25" s="465"/>
      <c r="H25" s="465"/>
      <c r="I25" s="465"/>
      <c r="J25" s="465"/>
      <c r="K25" s="486"/>
      <c r="L25" s="465"/>
      <c r="M25" s="465"/>
      <c r="N25" s="465"/>
      <c r="O25" s="465"/>
      <c r="P25" s="465"/>
      <c r="Q25" s="465"/>
      <c r="R25" s="465"/>
      <c r="S25" s="493"/>
      <c r="T25" s="526"/>
      <c r="U25" s="457"/>
      <c r="V25" s="457"/>
      <c r="W25" s="457"/>
      <c r="X25" s="457"/>
      <c r="Y25" s="457"/>
      <c r="Z25" s="457"/>
      <c r="AA25" s="519"/>
      <c r="AB25" s="526"/>
      <c r="AC25" s="457"/>
      <c r="AD25" s="457"/>
      <c r="AE25" s="457"/>
      <c r="AF25" s="457"/>
      <c r="AG25" s="457"/>
      <c r="AH25" s="457"/>
      <c r="AI25" s="519"/>
      <c r="AJ25" s="526"/>
      <c r="AK25" s="457"/>
      <c r="AL25" s="457"/>
      <c r="AM25" s="457"/>
      <c r="AN25" s="457"/>
      <c r="AO25" s="457"/>
      <c r="AP25" s="457"/>
      <c r="AQ25" s="519"/>
      <c r="AR25" s="600"/>
      <c r="AS25" s="601"/>
      <c r="AT25" s="601"/>
      <c r="AU25" s="601"/>
      <c r="AV25" s="601"/>
      <c r="AW25" s="601"/>
      <c r="AX25" s="601"/>
      <c r="AY25" s="613"/>
      <c r="AZ25" s="395"/>
      <c r="BA25" s="595"/>
      <c r="BB25" s="595"/>
      <c r="BC25" s="595"/>
      <c r="BD25" s="574"/>
      <c r="BE25" s="574"/>
      <c r="BF25" s="574"/>
      <c r="BG25" s="575"/>
    </row>
    <row r="26" spans="1:59" ht="18.75" customHeight="1">
      <c r="A26" s="380"/>
      <c r="B26" s="380"/>
      <c r="C26" s="464" t="s">
        <v>8</v>
      </c>
      <c r="D26" s="465"/>
      <c r="E26" s="465"/>
      <c r="F26" s="465" t="str">
        <f>IF(C24="ここに","",VLOOKUP(C24,'登録ナンバー'!$A$1:$D$620,4,0))</f>
        <v>Kテニス</v>
      </c>
      <c r="G26" s="465"/>
      <c r="H26" s="465"/>
      <c r="I26" s="465"/>
      <c r="J26" s="465"/>
      <c r="K26" s="385"/>
      <c r="L26" s="486" t="s">
        <v>8</v>
      </c>
      <c r="M26" s="486"/>
      <c r="N26" s="486"/>
      <c r="O26" s="465" t="str">
        <f>IF(L24="ここに","",VLOOKUP(L24,'登録ナンバー'!$A$1:$D$620,4,0))</f>
        <v>Kテニス</v>
      </c>
      <c r="P26" s="465"/>
      <c r="Q26" s="465"/>
      <c r="R26" s="465"/>
      <c r="S26" s="493"/>
      <c r="T26" s="526"/>
      <c r="U26" s="457"/>
      <c r="V26" s="457"/>
      <c r="W26" s="457"/>
      <c r="X26" s="457"/>
      <c r="Y26" s="457"/>
      <c r="Z26" s="457"/>
      <c r="AA26" s="519"/>
      <c r="AB26" s="526"/>
      <c r="AC26" s="457"/>
      <c r="AD26" s="457"/>
      <c r="AE26" s="457"/>
      <c r="AF26" s="494"/>
      <c r="AG26" s="457"/>
      <c r="AH26" s="457"/>
      <c r="AI26" s="519"/>
      <c r="AJ26" s="596"/>
      <c r="AK26" s="494"/>
      <c r="AL26" s="494"/>
      <c r="AM26" s="494"/>
      <c r="AN26" s="494"/>
      <c r="AO26" s="457"/>
      <c r="AP26" s="457"/>
      <c r="AQ26" s="519"/>
      <c r="AR26" s="600"/>
      <c r="AS26" s="601"/>
      <c r="AT26" s="601"/>
      <c r="AU26" s="601"/>
      <c r="AV26" s="601"/>
      <c r="AW26" s="601"/>
      <c r="AX26" s="601"/>
      <c r="AY26" s="613"/>
      <c r="AZ26" s="582">
        <f>IF(OR(COUNTIF(BA12:BC25,2)=3,COUNTIF(BA12:BC25,1)=3),(AB27+AJ27+T27)/(AB27+AJ27+AG24+AO24+Y24+T27),"")</f>
      </c>
      <c r="BA26" s="585"/>
      <c r="BB26" s="585"/>
      <c r="BC26" s="585"/>
      <c r="BD26" s="587">
        <f>IF(AZ26&lt;&gt;"",RANK(AZ26,AZ14:AZ27),RANK(BA24,BA12:BC25))</f>
        <v>4</v>
      </c>
      <c r="BE26" s="587"/>
      <c r="BF26" s="587"/>
      <c r="BG26" s="588"/>
    </row>
    <row r="27" spans="2:59" ht="6.75" customHeight="1" hidden="1">
      <c r="B27" s="380"/>
      <c r="C27" s="487"/>
      <c r="D27" s="488"/>
      <c r="E27" s="488"/>
      <c r="F27" s="385"/>
      <c r="G27" s="385"/>
      <c r="H27" s="385"/>
      <c r="I27" s="385"/>
      <c r="J27" s="385"/>
      <c r="K27" s="385"/>
      <c r="L27" s="488"/>
      <c r="M27" s="488"/>
      <c r="N27" s="488"/>
      <c r="O27" s="385"/>
      <c r="P27" s="385"/>
      <c r="Q27" s="385"/>
      <c r="R27" s="387"/>
      <c r="S27" s="396"/>
      <c r="T27" s="389">
        <f>IF(T24="⑦","7",IF(T24="⑥","6",T24))</f>
        <v>3</v>
      </c>
      <c r="U27" s="384"/>
      <c r="V27" s="384"/>
      <c r="W27" s="384"/>
      <c r="X27" s="384"/>
      <c r="Y27" s="384"/>
      <c r="Z27" s="384"/>
      <c r="AA27" s="393"/>
      <c r="AB27" s="389">
        <f>IF(AB24="⑦","7",IF(AB24="⑥","6",AB24))</f>
        <v>3</v>
      </c>
      <c r="AC27" s="384"/>
      <c r="AD27" s="384"/>
      <c r="AE27" s="384"/>
      <c r="AF27" s="397"/>
      <c r="AG27" s="397"/>
      <c r="AH27" s="397"/>
      <c r="AI27" s="398"/>
      <c r="AJ27" s="399">
        <f>IF(AJ24="⑦","7",IF(AJ24="⑥","6",AJ24))</f>
        <v>1</v>
      </c>
      <c r="AK27" s="397"/>
      <c r="AL27" s="397"/>
      <c r="AM27" s="397"/>
      <c r="AN27" s="397"/>
      <c r="AO27" s="397"/>
      <c r="AP27" s="397"/>
      <c r="AQ27" s="398"/>
      <c r="AR27" s="600"/>
      <c r="AS27" s="601"/>
      <c r="AT27" s="601"/>
      <c r="AU27" s="601"/>
      <c r="AV27" s="601"/>
      <c r="AW27" s="601"/>
      <c r="AX27" s="601"/>
      <c r="AY27" s="613"/>
      <c r="AZ27" s="583"/>
      <c r="BA27" s="586"/>
      <c r="BB27" s="586"/>
      <c r="BC27" s="586"/>
      <c r="BD27" s="589"/>
      <c r="BE27" s="589"/>
      <c r="BF27" s="589"/>
      <c r="BG27" s="590"/>
    </row>
    <row r="28" spans="3:59" ht="12" customHeight="1">
      <c r="C28" s="400"/>
      <c r="D28" s="400"/>
      <c r="E28" s="400"/>
      <c r="F28" s="400"/>
      <c r="G28" s="400"/>
      <c r="H28" s="400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2"/>
      <c r="U28" s="403"/>
      <c r="V28" s="403"/>
      <c r="W28" s="403"/>
      <c r="X28" s="403"/>
      <c r="Y28" s="403"/>
      <c r="Z28" s="403"/>
      <c r="AA28" s="403"/>
      <c r="AB28" s="402"/>
      <c r="AC28" s="403"/>
      <c r="AD28" s="403"/>
      <c r="AE28" s="403"/>
      <c r="AF28" s="381"/>
      <c r="AG28" s="381"/>
      <c r="AH28" s="381"/>
      <c r="AI28" s="381"/>
      <c r="AJ28" s="397"/>
      <c r="AK28" s="397"/>
      <c r="AL28" s="397"/>
      <c r="AM28" s="397"/>
      <c r="AN28" s="397"/>
      <c r="AO28" s="397"/>
      <c r="AP28" s="397"/>
      <c r="AQ28" s="397"/>
      <c r="AR28" s="397"/>
      <c r="AS28" s="404"/>
      <c r="AT28" s="404"/>
      <c r="AU28" s="404"/>
      <c r="AV28" s="404"/>
      <c r="AW28" s="404"/>
      <c r="AX28" s="404"/>
      <c r="AY28" s="404"/>
      <c r="AZ28" s="405"/>
      <c r="BA28" s="405"/>
      <c r="BB28" s="405"/>
      <c r="BC28" s="405"/>
      <c r="BD28" s="406"/>
      <c r="BE28" s="406"/>
      <c r="BF28" s="406"/>
      <c r="BG28" s="406"/>
    </row>
    <row r="29" spans="3:59" ht="12" customHeight="1">
      <c r="C29" s="384"/>
      <c r="D29" s="384"/>
      <c r="E29" s="384"/>
      <c r="F29" s="384"/>
      <c r="G29" s="384"/>
      <c r="H29" s="384"/>
      <c r="I29" s="384"/>
      <c r="J29" s="384"/>
      <c r="K29" s="384"/>
      <c r="L29" s="384"/>
      <c r="M29" s="384"/>
      <c r="N29" s="384"/>
      <c r="O29" s="384"/>
      <c r="P29" s="384"/>
      <c r="Q29" s="384"/>
      <c r="R29" s="384"/>
      <c r="S29" s="384"/>
      <c r="T29" s="384"/>
      <c r="U29" s="384"/>
      <c r="V29" s="384"/>
      <c r="W29" s="384"/>
      <c r="X29" s="384"/>
      <c r="Y29" s="384"/>
      <c r="Z29" s="384"/>
      <c r="AA29" s="384"/>
      <c r="AB29" s="384"/>
      <c r="AC29" s="384"/>
      <c r="AD29" s="384"/>
      <c r="AE29" s="384"/>
      <c r="AF29" s="384"/>
      <c r="AG29" s="384"/>
      <c r="AH29" s="384"/>
      <c r="AI29" s="384"/>
      <c r="AJ29" s="384"/>
      <c r="AK29" s="384"/>
      <c r="AL29" s="384"/>
      <c r="AM29" s="384"/>
      <c r="AN29" s="384"/>
      <c r="AO29" s="384"/>
      <c r="AP29" s="384"/>
      <c r="AQ29" s="384"/>
      <c r="AR29" s="384"/>
      <c r="AS29" s="384"/>
      <c r="AT29" s="384"/>
      <c r="AU29" s="384"/>
      <c r="AV29" s="384"/>
      <c r="AW29" s="384"/>
      <c r="AX29" s="384"/>
      <c r="AY29" s="384"/>
      <c r="AZ29" s="407"/>
      <c r="BA29" s="407"/>
      <c r="BB29" s="407"/>
      <c r="BC29" s="407"/>
      <c r="BD29" s="407"/>
      <c r="BE29" s="407"/>
      <c r="BF29" s="407"/>
      <c r="BG29" s="407"/>
    </row>
    <row r="30" spans="3:59" ht="12" customHeight="1">
      <c r="C30" s="408"/>
      <c r="D30" s="408"/>
      <c r="E30" s="408"/>
      <c r="F30" s="408"/>
      <c r="G30" s="408"/>
      <c r="H30" s="408"/>
      <c r="I30" s="408"/>
      <c r="J30" s="408"/>
      <c r="K30" s="408"/>
      <c r="L30" s="408"/>
      <c r="M30" s="408"/>
      <c r="N30" s="408"/>
      <c r="O30" s="408"/>
      <c r="P30" s="408"/>
      <c r="Q30" s="408"/>
      <c r="R30" s="408"/>
      <c r="S30" s="408"/>
      <c r="T30" s="409"/>
      <c r="AB30" s="409"/>
      <c r="AJ30" s="409"/>
      <c r="AR30" s="384"/>
      <c r="AS30" s="384"/>
      <c r="AT30" s="384"/>
      <c r="AU30" s="384"/>
      <c r="AV30" s="384"/>
      <c r="AW30" s="384"/>
      <c r="AX30" s="384"/>
      <c r="AY30" s="384"/>
      <c r="AZ30" s="410"/>
      <c r="BA30" s="410"/>
      <c r="BB30" s="410"/>
      <c r="BC30" s="410"/>
      <c r="BD30" s="411"/>
      <c r="BE30" s="411"/>
      <c r="BF30" s="411"/>
      <c r="BG30" s="411"/>
    </row>
    <row r="31" spans="3:101" s="412" customFormat="1" ht="27" customHeight="1">
      <c r="C31" s="461" t="s">
        <v>1415</v>
      </c>
      <c r="D31" s="461"/>
      <c r="E31" s="461"/>
      <c r="F31" s="461"/>
      <c r="G31" s="461"/>
      <c r="H31" s="461"/>
      <c r="I31" s="461"/>
      <c r="J31" s="461"/>
      <c r="K31" s="461"/>
      <c r="L31" s="461"/>
      <c r="M31" s="461"/>
      <c r="N31" s="461"/>
      <c r="O31" s="461"/>
      <c r="P31" s="461"/>
      <c r="Q31" s="461"/>
      <c r="R31" s="461"/>
      <c r="S31" s="461"/>
      <c r="T31" s="461"/>
      <c r="U31" s="461"/>
      <c r="V31" s="461"/>
      <c r="W31" s="461"/>
      <c r="X31" s="461"/>
      <c r="Y31" s="461"/>
      <c r="Z31" s="461"/>
      <c r="AA31" s="461"/>
      <c r="AB31" s="461"/>
      <c r="AC31" s="461"/>
      <c r="AD31" s="461"/>
      <c r="AE31" s="461"/>
      <c r="AF31" s="461"/>
      <c r="AG31" s="461"/>
      <c r="AH31" s="461"/>
      <c r="AI31" s="461"/>
      <c r="AJ31" s="461"/>
      <c r="AK31" s="461"/>
      <c r="AL31" s="461"/>
      <c r="AM31" s="461"/>
      <c r="AN31" s="461"/>
      <c r="AO31" s="461"/>
      <c r="AP31" s="461"/>
      <c r="AQ31" s="461"/>
      <c r="AR31" s="461"/>
      <c r="AS31" s="461"/>
      <c r="AT31" s="461"/>
      <c r="AU31" s="461"/>
      <c r="AV31" s="461"/>
      <c r="AW31" s="461"/>
      <c r="AX31" s="461"/>
      <c r="AY31" s="461"/>
      <c r="AZ31" s="461"/>
      <c r="BA31" s="461"/>
      <c r="BB31" s="461"/>
      <c r="BC31" s="461"/>
      <c r="BD31" s="461"/>
      <c r="BE31" s="461"/>
      <c r="BF31" s="461"/>
      <c r="BG31" s="461"/>
      <c r="BH31" s="461"/>
      <c r="BI31" s="461"/>
      <c r="BJ31" s="461"/>
      <c r="BK31" s="461"/>
      <c r="BL31" s="461"/>
      <c r="BM31" s="461"/>
      <c r="BN31" s="461"/>
      <c r="BO31" s="461"/>
      <c r="BP31" s="461"/>
      <c r="BQ31" s="461"/>
      <c r="BR31" s="461"/>
      <c r="BS31" s="461"/>
      <c r="BT31" s="461"/>
      <c r="BU31" s="461"/>
      <c r="BV31" s="461"/>
      <c r="BW31" s="461"/>
      <c r="BX31" s="461"/>
      <c r="BY31" s="461"/>
      <c r="BZ31" s="461"/>
      <c r="CA31" s="461"/>
      <c r="CB31" s="461"/>
      <c r="CC31" s="461"/>
      <c r="CD31" s="461"/>
      <c r="CE31" s="461"/>
      <c r="CF31" s="461"/>
      <c r="CG31" s="461"/>
      <c r="CH31" s="461"/>
      <c r="CI31" s="461"/>
      <c r="CJ31" s="461"/>
      <c r="CK31" s="461"/>
      <c r="CL31" s="461"/>
      <c r="CM31" s="461"/>
      <c r="CN31" s="461"/>
      <c r="CO31" s="461"/>
      <c r="CP31" s="461"/>
      <c r="CQ31" s="461"/>
      <c r="CR31" s="461"/>
      <c r="CS31" s="461"/>
      <c r="CT31" s="461"/>
      <c r="CU31" s="461"/>
      <c r="CV31" s="461"/>
      <c r="CW31" s="461"/>
    </row>
    <row r="32" spans="3:101" s="412" customFormat="1" ht="11.25" customHeight="1">
      <c r="C32" s="461"/>
      <c r="D32" s="461"/>
      <c r="E32" s="461"/>
      <c r="F32" s="461"/>
      <c r="G32" s="461"/>
      <c r="H32" s="461"/>
      <c r="I32" s="461"/>
      <c r="J32" s="461"/>
      <c r="K32" s="461"/>
      <c r="L32" s="461"/>
      <c r="M32" s="461"/>
      <c r="N32" s="461"/>
      <c r="O32" s="461"/>
      <c r="P32" s="461"/>
      <c r="Q32" s="461"/>
      <c r="R32" s="461"/>
      <c r="S32" s="461"/>
      <c r="T32" s="461"/>
      <c r="U32" s="461"/>
      <c r="V32" s="461"/>
      <c r="W32" s="461"/>
      <c r="X32" s="461"/>
      <c r="Y32" s="461"/>
      <c r="Z32" s="461"/>
      <c r="AA32" s="461"/>
      <c r="AB32" s="461"/>
      <c r="AC32" s="461"/>
      <c r="AD32" s="461"/>
      <c r="AE32" s="461"/>
      <c r="AF32" s="461"/>
      <c r="AG32" s="461"/>
      <c r="AH32" s="461"/>
      <c r="AI32" s="461"/>
      <c r="AJ32" s="461"/>
      <c r="AK32" s="461"/>
      <c r="AL32" s="461"/>
      <c r="AM32" s="461"/>
      <c r="AN32" s="461"/>
      <c r="AO32" s="461"/>
      <c r="AP32" s="461"/>
      <c r="AQ32" s="461"/>
      <c r="AR32" s="461"/>
      <c r="AS32" s="461"/>
      <c r="AT32" s="461"/>
      <c r="AU32" s="461"/>
      <c r="AV32" s="461"/>
      <c r="AW32" s="461"/>
      <c r="AX32" s="461"/>
      <c r="AY32" s="461"/>
      <c r="AZ32" s="461"/>
      <c r="BA32" s="461"/>
      <c r="BB32" s="461"/>
      <c r="BC32" s="461"/>
      <c r="BD32" s="461"/>
      <c r="BE32" s="461"/>
      <c r="BF32" s="461"/>
      <c r="BG32" s="461"/>
      <c r="BH32" s="461"/>
      <c r="BI32" s="461"/>
      <c r="BJ32" s="461"/>
      <c r="BK32" s="461"/>
      <c r="BL32" s="461"/>
      <c r="BM32" s="461"/>
      <c r="BN32" s="461"/>
      <c r="BO32" s="461"/>
      <c r="BP32" s="461"/>
      <c r="BQ32" s="461"/>
      <c r="BR32" s="461"/>
      <c r="BS32" s="461"/>
      <c r="BT32" s="461"/>
      <c r="BU32" s="461"/>
      <c r="BV32" s="461"/>
      <c r="BW32" s="461"/>
      <c r="BX32" s="461"/>
      <c r="BY32" s="461"/>
      <c r="BZ32" s="461"/>
      <c r="CA32" s="461"/>
      <c r="CB32" s="461"/>
      <c r="CC32" s="461"/>
      <c r="CD32" s="461"/>
      <c r="CE32" s="461"/>
      <c r="CF32" s="461"/>
      <c r="CG32" s="461"/>
      <c r="CH32" s="461"/>
      <c r="CI32" s="461"/>
      <c r="CJ32" s="461"/>
      <c r="CK32" s="461"/>
      <c r="CL32" s="461"/>
      <c r="CM32" s="461"/>
      <c r="CN32" s="461"/>
      <c r="CO32" s="461"/>
      <c r="CP32" s="461"/>
      <c r="CQ32" s="461"/>
      <c r="CR32" s="461"/>
      <c r="CS32" s="461"/>
      <c r="CT32" s="461"/>
      <c r="CU32" s="461"/>
      <c r="CV32" s="461"/>
      <c r="CW32" s="461"/>
    </row>
    <row r="33" spans="99:112" ht="7.5" customHeight="1">
      <c r="CU33" s="409"/>
      <c r="CV33" s="409"/>
      <c r="CW33" s="409"/>
      <c r="CX33" s="409"/>
      <c r="CY33" s="409"/>
      <c r="CZ33" s="409"/>
      <c r="DA33" s="409"/>
      <c r="DB33" s="409"/>
      <c r="DC33" s="409"/>
      <c r="DD33" s="409"/>
      <c r="DE33" s="409"/>
      <c r="DF33" s="409"/>
      <c r="DG33" s="409"/>
      <c r="DH33" s="409"/>
    </row>
    <row r="34" spans="60:112" ht="7.5" customHeight="1">
      <c r="BH34" s="384"/>
      <c r="CT34" s="409"/>
      <c r="CU34" s="409"/>
      <c r="CV34" s="409"/>
      <c r="CW34" s="409"/>
      <c r="CX34" s="409"/>
      <c r="CY34" s="409"/>
      <c r="CZ34" s="409"/>
      <c r="DA34" s="409"/>
      <c r="DB34" s="409"/>
      <c r="DC34" s="409"/>
      <c r="DD34" s="409"/>
      <c r="DE34" s="409"/>
      <c r="DF34" s="409"/>
      <c r="DG34" s="409"/>
      <c r="DH34" s="409"/>
    </row>
    <row r="35" spans="60:112" ht="7.5" customHeight="1">
      <c r="BH35" s="384"/>
      <c r="CT35" s="409"/>
      <c r="CU35" s="409"/>
      <c r="CV35" s="409"/>
      <c r="CW35" s="409"/>
      <c r="CX35" s="409"/>
      <c r="CY35" s="409"/>
      <c r="CZ35" s="409"/>
      <c r="DA35" s="409"/>
      <c r="DB35" s="409"/>
      <c r="DC35" s="409"/>
      <c r="DD35" s="409"/>
      <c r="DE35" s="409"/>
      <c r="DF35" s="409"/>
      <c r="DG35" s="409"/>
      <c r="DH35" s="409"/>
    </row>
    <row r="36" spans="98:112" ht="7.5" customHeight="1">
      <c r="CT36" s="409"/>
      <c r="CU36" s="409"/>
      <c r="CV36" s="409"/>
      <c r="CW36" s="409"/>
      <c r="CX36" s="409"/>
      <c r="CY36" s="409"/>
      <c r="CZ36" s="409"/>
      <c r="DA36" s="409"/>
      <c r="DB36" s="409"/>
      <c r="DC36" s="409"/>
      <c r="DD36" s="409"/>
      <c r="DE36" s="409"/>
      <c r="DF36" s="409"/>
      <c r="DG36" s="409"/>
      <c r="DH36" s="409"/>
    </row>
    <row r="37" spans="98:112" ht="7.5" customHeight="1">
      <c r="CT37" s="409"/>
      <c r="CU37" s="409"/>
      <c r="CV37" s="409"/>
      <c r="CW37" s="409"/>
      <c r="CX37" s="409"/>
      <c r="CY37" s="409"/>
      <c r="CZ37" s="409"/>
      <c r="DA37" s="409"/>
      <c r="DB37" s="409"/>
      <c r="DC37" s="409"/>
      <c r="DD37" s="409"/>
      <c r="DE37" s="409"/>
      <c r="DF37" s="409"/>
      <c r="DG37" s="409"/>
      <c r="DH37" s="409"/>
    </row>
    <row r="38" spans="60:112" ht="7.5" customHeight="1">
      <c r="BH38" s="384"/>
      <c r="CU38" s="409"/>
      <c r="CV38" s="409"/>
      <c r="CW38" s="409"/>
      <c r="CX38" s="409"/>
      <c r="CY38" s="409"/>
      <c r="CZ38" s="409"/>
      <c r="DA38" s="409"/>
      <c r="DB38" s="409"/>
      <c r="DC38" s="409"/>
      <c r="DD38" s="409"/>
      <c r="DE38" s="409"/>
      <c r="DF38" s="409"/>
      <c r="DG38" s="409"/>
      <c r="DH38" s="409"/>
    </row>
    <row r="39" spans="60:112" ht="7.5" customHeight="1">
      <c r="BH39" s="384"/>
      <c r="CU39" s="409"/>
      <c r="CV39" s="413"/>
      <c r="CW39" s="409"/>
      <c r="CX39" s="409"/>
      <c r="CY39" s="409"/>
      <c r="CZ39" s="409"/>
      <c r="DA39" s="409"/>
      <c r="DB39" s="409"/>
      <c r="DC39" s="409"/>
      <c r="DD39" s="409"/>
      <c r="DE39" s="409"/>
      <c r="DF39" s="409"/>
      <c r="DG39" s="409"/>
      <c r="DH39" s="409"/>
    </row>
    <row r="40" spans="2:112" s="414" customFormat="1" ht="7.5" customHeight="1">
      <c r="B40" s="377"/>
      <c r="C40" s="377"/>
      <c r="D40" s="377"/>
      <c r="E40" s="377"/>
      <c r="F40" s="377"/>
      <c r="G40" s="377"/>
      <c r="H40" s="377"/>
      <c r="I40" s="377"/>
      <c r="J40" s="377"/>
      <c r="K40" s="377"/>
      <c r="L40" s="377"/>
      <c r="M40" s="377"/>
      <c r="N40" s="377"/>
      <c r="O40" s="377"/>
      <c r="P40" s="377"/>
      <c r="Q40" s="377"/>
      <c r="R40" s="377"/>
      <c r="S40" s="377"/>
      <c r="T40" s="377"/>
      <c r="U40" s="377"/>
      <c r="V40" s="377"/>
      <c r="W40" s="377"/>
      <c r="X40" s="377"/>
      <c r="Y40" s="377"/>
      <c r="Z40" s="377"/>
      <c r="AA40" s="377"/>
      <c r="AB40" s="377"/>
      <c r="AC40" s="377"/>
      <c r="AD40" s="377"/>
      <c r="AE40" s="377"/>
      <c r="AF40" s="377"/>
      <c r="AG40" s="377"/>
      <c r="AH40" s="377"/>
      <c r="AI40" s="377"/>
      <c r="AJ40" s="377"/>
      <c r="AK40" s="377"/>
      <c r="AL40" s="377"/>
      <c r="AM40" s="377"/>
      <c r="AN40" s="377"/>
      <c r="AO40" s="377"/>
      <c r="AP40" s="377"/>
      <c r="AQ40" s="377"/>
      <c r="AR40" s="377"/>
      <c r="AS40" s="377"/>
      <c r="AT40" s="377"/>
      <c r="AU40" s="377"/>
      <c r="AV40" s="377"/>
      <c r="AW40" s="377"/>
      <c r="AX40" s="377"/>
      <c r="AY40" s="377"/>
      <c r="AZ40" s="377"/>
      <c r="BA40" s="377"/>
      <c r="BB40" s="377"/>
      <c r="BC40" s="377"/>
      <c r="BD40" s="377"/>
      <c r="BE40" s="377"/>
      <c r="BF40" s="377"/>
      <c r="BG40" s="377"/>
      <c r="BH40" s="377"/>
      <c r="BI40" s="377"/>
      <c r="BJ40" s="377"/>
      <c r="BK40" s="377"/>
      <c r="BL40" s="377"/>
      <c r="BM40" s="377"/>
      <c r="BN40" s="377"/>
      <c r="BO40" s="377"/>
      <c r="BP40" s="377"/>
      <c r="BQ40" s="377"/>
      <c r="BR40" s="377"/>
      <c r="BS40" s="377"/>
      <c r="BT40" s="377"/>
      <c r="BU40" s="377"/>
      <c r="BV40" s="377"/>
      <c r="BW40" s="377"/>
      <c r="BX40" s="377"/>
      <c r="BY40" s="377"/>
      <c r="BZ40" s="377"/>
      <c r="CA40" s="377"/>
      <c r="CB40" s="377"/>
      <c r="CC40" s="377"/>
      <c r="CD40" s="377"/>
      <c r="CE40" s="377"/>
      <c r="CF40" s="377"/>
      <c r="CG40" s="377"/>
      <c r="CH40" s="377"/>
      <c r="CI40" s="377"/>
      <c r="CJ40" s="377"/>
      <c r="CK40" s="377"/>
      <c r="CL40" s="377"/>
      <c r="CM40" s="377"/>
      <c r="CN40" s="377"/>
      <c r="CO40" s="377"/>
      <c r="CP40" s="377"/>
      <c r="CQ40" s="377"/>
      <c r="CR40" s="377"/>
      <c r="CS40" s="377"/>
      <c r="CT40" s="384"/>
      <c r="CU40" s="409"/>
      <c r="CV40" s="413"/>
      <c r="CW40" s="413"/>
      <c r="CX40" s="413"/>
      <c r="CY40" s="413"/>
      <c r="CZ40" s="413"/>
      <c r="DA40" s="413"/>
      <c r="DB40" s="413"/>
      <c r="DC40" s="413"/>
      <c r="DD40" s="413"/>
      <c r="DE40" s="413"/>
      <c r="DF40" s="413"/>
      <c r="DG40" s="413"/>
      <c r="DH40" s="413"/>
    </row>
    <row r="41" spans="2:112" s="414" customFormat="1" ht="7.5" customHeight="1">
      <c r="B41" s="377"/>
      <c r="C41" s="377"/>
      <c r="D41" s="377"/>
      <c r="E41" s="377"/>
      <c r="F41" s="377"/>
      <c r="G41" s="377"/>
      <c r="H41" s="377"/>
      <c r="I41" s="377"/>
      <c r="J41" s="377"/>
      <c r="K41" s="377"/>
      <c r="L41" s="377"/>
      <c r="M41" s="377"/>
      <c r="N41" s="377"/>
      <c r="O41" s="377"/>
      <c r="P41" s="377"/>
      <c r="Q41" s="377"/>
      <c r="R41" s="377"/>
      <c r="S41" s="377"/>
      <c r="T41" s="377"/>
      <c r="U41" s="377"/>
      <c r="V41" s="377"/>
      <c r="W41" s="377"/>
      <c r="X41" s="377"/>
      <c r="Y41" s="377"/>
      <c r="Z41" s="377"/>
      <c r="AA41" s="377"/>
      <c r="AB41" s="377"/>
      <c r="AC41" s="377"/>
      <c r="AD41" s="377"/>
      <c r="AE41" s="377"/>
      <c r="AF41" s="377"/>
      <c r="AG41" s="377"/>
      <c r="AH41" s="377"/>
      <c r="AI41" s="377"/>
      <c r="AJ41" s="377"/>
      <c r="AK41" s="377"/>
      <c r="AL41" s="377"/>
      <c r="AM41" s="377"/>
      <c r="AN41" s="377"/>
      <c r="AO41" s="377"/>
      <c r="AP41" s="377"/>
      <c r="AQ41" s="377"/>
      <c r="AR41" s="377"/>
      <c r="AS41" s="377"/>
      <c r="AT41" s="377"/>
      <c r="AU41" s="377"/>
      <c r="AV41" s="377"/>
      <c r="AW41" s="377"/>
      <c r="AX41" s="377"/>
      <c r="AY41" s="377"/>
      <c r="AZ41" s="377"/>
      <c r="BA41" s="377"/>
      <c r="BB41" s="377"/>
      <c r="BC41" s="377"/>
      <c r="BD41" s="377"/>
      <c r="BE41" s="377"/>
      <c r="BF41" s="377"/>
      <c r="BG41" s="377"/>
      <c r="BH41" s="409"/>
      <c r="BI41" s="377"/>
      <c r="BJ41" s="377"/>
      <c r="BK41" s="377"/>
      <c r="BL41" s="377"/>
      <c r="BM41" s="377"/>
      <c r="BN41" s="377"/>
      <c r="BO41" s="377"/>
      <c r="BP41" s="377"/>
      <c r="BQ41" s="377"/>
      <c r="BR41" s="377"/>
      <c r="BS41" s="377"/>
      <c r="BT41" s="377"/>
      <c r="BU41" s="377"/>
      <c r="BV41" s="377"/>
      <c r="BW41" s="377"/>
      <c r="BX41" s="377"/>
      <c r="BY41" s="377"/>
      <c r="BZ41" s="377"/>
      <c r="CA41" s="377"/>
      <c r="CB41" s="377"/>
      <c r="CC41" s="377"/>
      <c r="CD41" s="377"/>
      <c r="CE41" s="377"/>
      <c r="CF41" s="377"/>
      <c r="CG41" s="377"/>
      <c r="CH41" s="377"/>
      <c r="CI41" s="377"/>
      <c r="CJ41" s="377"/>
      <c r="CK41" s="377"/>
      <c r="CL41" s="377"/>
      <c r="CM41" s="377"/>
      <c r="CN41" s="377"/>
      <c r="CO41" s="377"/>
      <c r="CP41" s="377"/>
      <c r="CQ41" s="377"/>
      <c r="CR41" s="377"/>
      <c r="CS41" s="377"/>
      <c r="CT41" s="377"/>
      <c r="CU41" s="413"/>
      <c r="CV41" s="413"/>
      <c r="CW41" s="413"/>
      <c r="CX41" s="413"/>
      <c r="CY41" s="413"/>
      <c r="CZ41" s="413"/>
      <c r="DA41" s="413"/>
      <c r="DB41" s="413"/>
      <c r="DC41" s="413"/>
      <c r="DD41" s="413"/>
      <c r="DE41" s="413"/>
      <c r="DF41" s="413"/>
      <c r="DG41" s="413"/>
      <c r="DH41" s="413"/>
    </row>
    <row r="42" spans="2:112" s="414" customFormat="1" ht="7.5" customHeight="1">
      <c r="B42" s="377"/>
      <c r="C42" s="377"/>
      <c r="D42" s="377"/>
      <c r="E42" s="377"/>
      <c r="F42" s="377"/>
      <c r="G42" s="377"/>
      <c r="H42" s="377"/>
      <c r="I42" s="377"/>
      <c r="J42" s="377"/>
      <c r="K42" s="377"/>
      <c r="L42" s="377"/>
      <c r="M42" s="377"/>
      <c r="N42" s="377"/>
      <c r="O42" s="377"/>
      <c r="P42" s="377"/>
      <c r="Q42" s="377"/>
      <c r="R42" s="377"/>
      <c r="S42" s="377"/>
      <c r="T42" s="377"/>
      <c r="U42" s="377"/>
      <c r="V42" s="377"/>
      <c r="W42" s="377"/>
      <c r="X42" s="377"/>
      <c r="Y42" s="377"/>
      <c r="Z42" s="377"/>
      <c r="AA42" s="377"/>
      <c r="AB42" s="377"/>
      <c r="AC42" s="377"/>
      <c r="AD42" s="377"/>
      <c r="AE42" s="377"/>
      <c r="AF42" s="377"/>
      <c r="AG42" s="377"/>
      <c r="AH42" s="377"/>
      <c r="AI42" s="377"/>
      <c r="AJ42" s="377"/>
      <c r="AK42" s="377"/>
      <c r="AL42" s="377"/>
      <c r="AM42" s="377"/>
      <c r="AN42" s="377"/>
      <c r="AO42" s="377"/>
      <c r="AP42" s="377"/>
      <c r="AQ42" s="377"/>
      <c r="AR42" s="377"/>
      <c r="AS42" s="377"/>
      <c r="AT42" s="377"/>
      <c r="AU42" s="377"/>
      <c r="AV42" s="377"/>
      <c r="AW42" s="377"/>
      <c r="AX42" s="377"/>
      <c r="AY42" s="377"/>
      <c r="AZ42" s="377"/>
      <c r="BA42" s="377"/>
      <c r="BB42" s="377"/>
      <c r="BC42" s="377"/>
      <c r="BD42" s="377"/>
      <c r="BE42" s="377"/>
      <c r="BF42" s="377"/>
      <c r="BG42" s="377"/>
      <c r="BH42" s="377"/>
      <c r="BI42" s="377"/>
      <c r="BJ42" s="377"/>
      <c r="BK42" s="377"/>
      <c r="BL42" s="377"/>
      <c r="BM42" s="377"/>
      <c r="BN42" s="377"/>
      <c r="BO42" s="377"/>
      <c r="BP42" s="377"/>
      <c r="BQ42" s="377"/>
      <c r="BR42" s="377"/>
      <c r="BS42" s="377"/>
      <c r="BT42" s="377"/>
      <c r="BU42" s="377"/>
      <c r="BV42" s="377"/>
      <c r="BW42" s="377"/>
      <c r="BX42" s="377"/>
      <c r="BY42" s="377"/>
      <c r="BZ42" s="377"/>
      <c r="CA42" s="377"/>
      <c r="CB42" s="377"/>
      <c r="CC42" s="377"/>
      <c r="CD42" s="377"/>
      <c r="CE42" s="377"/>
      <c r="CF42" s="377"/>
      <c r="CG42" s="377"/>
      <c r="CH42" s="377"/>
      <c r="CI42" s="377"/>
      <c r="CJ42" s="377"/>
      <c r="CK42" s="377"/>
      <c r="CL42" s="377"/>
      <c r="CM42" s="377"/>
      <c r="CN42" s="377"/>
      <c r="CO42" s="377"/>
      <c r="CP42" s="377"/>
      <c r="CQ42" s="377"/>
      <c r="CR42" s="377"/>
      <c r="CS42" s="377"/>
      <c r="CT42" s="377"/>
      <c r="CU42" s="413"/>
      <c r="CV42" s="413"/>
      <c r="CW42" s="413"/>
      <c r="CX42" s="413"/>
      <c r="CY42" s="413"/>
      <c r="CZ42" s="413"/>
      <c r="DA42" s="413"/>
      <c r="DB42" s="413"/>
      <c r="DC42" s="413"/>
      <c r="DD42" s="413"/>
      <c r="DE42" s="413"/>
      <c r="DF42" s="413"/>
      <c r="DG42" s="413"/>
      <c r="DH42" s="413"/>
    </row>
    <row r="43" spans="2:112" s="414" customFormat="1" ht="7.5" customHeight="1">
      <c r="B43" s="377"/>
      <c r="C43" s="377"/>
      <c r="D43" s="377"/>
      <c r="E43" s="377"/>
      <c r="F43" s="377"/>
      <c r="G43" s="377"/>
      <c r="H43" s="377"/>
      <c r="I43" s="377"/>
      <c r="J43" s="377"/>
      <c r="K43" s="377"/>
      <c r="L43" s="377"/>
      <c r="M43" s="377"/>
      <c r="N43" s="377"/>
      <c r="O43" s="377"/>
      <c r="P43" s="377"/>
      <c r="Q43" s="377"/>
      <c r="R43" s="377"/>
      <c r="S43" s="377"/>
      <c r="T43" s="377"/>
      <c r="U43" s="377"/>
      <c r="V43" s="377"/>
      <c r="W43" s="377"/>
      <c r="X43" s="377"/>
      <c r="Y43" s="377"/>
      <c r="Z43" s="377"/>
      <c r="AA43" s="377"/>
      <c r="AB43" s="377"/>
      <c r="AC43" s="377"/>
      <c r="AD43" s="377"/>
      <c r="AE43" s="377"/>
      <c r="AF43" s="377"/>
      <c r="AG43" s="377"/>
      <c r="AH43" s="377"/>
      <c r="AI43" s="377"/>
      <c r="AJ43" s="377"/>
      <c r="AK43" s="377"/>
      <c r="AL43" s="377"/>
      <c r="AM43" s="377"/>
      <c r="AN43" s="377"/>
      <c r="AO43" s="377"/>
      <c r="AP43" s="377"/>
      <c r="AQ43" s="377"/>
      <c r="AR43" s="377"/>
      <c r="AS43" s="377"/>
      <c r="AT43" s="377"/>
      <c r="AU43" s="377"/>
      <c r="AV43" s="377"/>
      <c r="AW43" s="377"/>
      <c r="AX43" s="377"/>
      <c r="AY43" s="377"/>
      <c r="AZ43" s="377"/>
      <c r="BA43" s="377"/>
      <c r="BB43" s="377"/>
      <c r="BC43" s="377"/>
      <c r="BD43" s="377"/>
      <c r="BE43" s="377"/>
      <c r="BF43" s="377"/>
      <c r="BG43" s="377"/>
      <c r="BH43" s="377"/>
      <c r="BI43" s="377"/>
      <c r="BJ43" s="377"/>
      <c r="BK43" s="377"/>
      <c r="BL43" s="377"/>
      <c r="BM43" s="377"/>
      <c r="BN43" s="377"/>
      <c r="BO43" s="377"/>
      <c r="BP43" s="377"/>
      <c r="BQ43" s="377"/>
      <c r="BR43" s="377"/>
      <c r="BS43" s="377"/>
      <c r="BT43" s="377"/>
      <c r="BU43" s="377"/>
      <c r="BV43" s="377"/>
      <c r="BW43" s="377"/>
      <c r="BX43" s="377"/>
      <c r="BY43" s="377"/>
      <c r="BZ43" s="377"/>
      <c r="CA43" s="377"/>
      <c r="CB43" s="377"/>
      <c r="CC43" s="377"/>
      <c r="CD43" s="377"/>
      <c r="CE43" s="377"/>
      <c r="CF43" s="377"/>
      <c r="CG43" s="377"/>
      <c r="CH43" s="377"/>
      <c r="CI43" s="377"/>
      <c r="CJ43" s="377"/>
      <c r="CK43" s="377"/>
      <c r="CL43" s="377"/>
      <c r="CM43" s="377"/>
      <c r="CN43" s="377"/>
      <c r="CO43" s="377"/>
      <c r="CP43" s="377"/>
      <c r="CQ43" s="377"/>
      <c r="CR43" s="377"/>
      <c r="CS43" s="377"/>
      <c r="CT43" s="377"/>
      <c r="CU43" s="413"/>
      <c r="CV43" s="413"/>
      <c r="CW43" s="413"/>
      <c r="CX43" s="413"/>
      <c r="CY43" s="413"/>
      <c r="CZ43" s="413"/>
      <c r="DA43" s="413"/>
      <c r="DB43" s="413"/>
      <c r="DC43" s="413"/>
      <c r="DD43" s="413"/>
      <c r="DE43" s="413"/>
      <c r="DF43" s="413"/>
      <c r="DG43" s="413"/>
      <c r="DH43" s="413"/>
    </row>
    <row r="44" spans="2:116" s="414" customFormat="1" ht="7.5" customHeight="1">
      <c r="B44" s="377"/>
      <c r="C44" s="377"/>
      <c r="D44" s="377"/>
      <c r="E44" s="377"/>
      <c r="F44" s="377"/>
      <c r="G44" s="377"/>
      <c r="H44" s="377"/>
      <c r="I44" s="377"/>
      <c r="J44" s="377"/>
      <c r="K44" s="377"/>
      <c r="L44" s="377"/>
      <c r="M44" s="377"/>
      <c r="N44" s="377"/>
      <c r="O44" s="377"/>
      <c r="P44" s="377"/>
      <c r="Q44" s="377"/>
      <c r="R44" s="377"/>
      <c r="S44" s="377"/>
      <c r="T44" s="377"/>
      <c r="U44" s="377"/>
      <c r="V44" s="377"/>
      <c r="W44" s="377"/>
      <c r="X44" s="377"/>
      <c r="Y44" s="377"/>
      <c r="Z44" s="377"/>
      <c r="AA44" s="377"/>
      <c r="AB44" s="377"/>
      <c r="AC44" s="377"/>
      <c r="AD44" s="377"/>
      <c r="AE44" s="377"/>
      <c r="AF44" s="377"/>
      <c r="AG44" s="377"/>
      <c r="AH44" s="377"/>
      <c r="AI44" s="377"/>
      <c r="AJ44" s="377"/>
      <c r="AK44" s="377"/>
      <c r="AL44" s="377"/>
      <c r="AM44" s="377"/>
      <c r="AN44" s="377"/>
      <c r="AO44" s="377"/>
      <c r="AP44" s="377"/>
      <c r="AQ44" s="377"/>
      <c r="AR44" s="377"/>
      <c r="AS44" s="377"/>
      <c r="AT44" s="377"/>
      <c r="AU44" s="377"/>
      <c r="AV44" s="377"/>
      <c r="AW44" s="377"/>
      <c r="AX44" s="377"/>
      <c r="AY44" s="377"/>
      <c r="AZ44" s="377"/>
      <c r="BA44" s="377"/>
      <c r="BB44" s="377"/>
      <c r="BC44" s="377"/>
      <c r="BD44" s="377"/>
      <c r="BE44" s="377"/>
      <c r="BF44" s="377"/>
      <c r="BG44" s="377"/>
      <c r="BH44" s="377"/>
      <c r="BI44" s="377"/>
      <c r="BJ44" s="377"/>
      <c r="BK44" s="377"/>
      <c r="BL44" s="377"/>
      <c r="BM44" s="377"/>
      <c r="BN44" s="377"/>
      <c r="BO44" s="377"/>
      <c r="BP44" s="377"/>
      <c r="BQ44" s="377"/>
      <c r="BR44" s="377"/>
      <c r="BS44" s="377"/>
      <c r="BT44" s="377"/>
      <c r="BU44" s="377"/>
      <c r="BV44" s="377"/>
      <c r="BW44" s="377"/>
      <c r="BX44" s="377"/>
      <c r="BY44" s="377"/>
      <c r="BZ44" s="377"/>
      <c r="CA44" s="377"/>
      <c r="CB44" s="377"/>
      <c r="CC44" s="377"/>
      <c r="CD44" s="377"/>
      <c r="CE44" s="377"/>
      <c r="CF44" s="377"/>
      <c r="CG44" s="377"/>
      <c r="CH44" s="377"/>
      <c r="CI44" s="377"/>
      <c r="CJ44" s="377"/>
      <c r="CK44" s="377"/>
      <c r="CL44" s="377"/>
      <c r="CM44" s="377"/>
      <c r="CN44" s="377"/>
      <c r="CO44" s="377"/>
      <c r="CP44" s="377"/>
      <c r="CQ44" s="377"/>
      <c r="CR44" s="377"/>
      <c r="CS44" s="377"/>
      <c r="CT44" s="377"/>
      <c r="CU44" s="413"/>
      <c r="CV44" s="413"/>
      <c r="CW44" s="413"/>
      <c r="CX44" s="413"/>
      <c r="CY44" s="413"/>
      <c r="CZ44" s="413"/>
      <c r="DA44" s="413"/>
      <c r="DB44" s="413"/>
      <c r="DC44" s="413"/>
      <c r="DD44" s="413"/>
      <c r="DE44" s="413"/>
      <c r="DF44" s="413"/>
      <c r="DG44" s="413"/>
      <c r="DH44" s="413"/>
      <c r="DI44" s="413"/>
      <c r="DJ44" s="413"/>
      <c r="DK44" s="413"/>
      <c r="DL44" s="413"/>
    </row>
    <row r="45" spans="2:117" s="414" customFormat="1" ht="7.5" customHeight="1">
      <c r="B45" s="377"/>
      <c r="C45" s="377"/>
      <c r="D45" s="377"/>
      <c r="E45" s="377"/>
      <c r="F45" s="377"/>
      <c r="G45" s="377"/>
      <c r="H45" s="377"/>
      <c r="I45" s="377"/>
      <c r="J45" s="377"/>
      <c r="K45" s="377"/>
      <c r="L45" s="377"/>
      <c r="M45" s="377"/>
      <c r="N45" s="377"/>
      <c r="O45" s="377"/>
      <c r="P45" s="377"/>
      <c r="Q45" s="377"/>
      <c r="R45" s="377"/>
      <c r="S45" s="377"/>
      <c r="T45" s="377"/>
      <c r="U45" s="377"/>
      <c r="V45" s="377"/>
      <c r="W45" s="377"/>
      <c r="X45" s="377"/>
      <c r="Y45" s="377"/>
      <c r="Z45" s="377"/>
      <c r="AA45" s="377"/>
      <c r="AB45" s="377"/>
      <c r="AC45" s="377"/>
      <c r="AD45" s="377"/>
      <c r="AE45" s="377"/>
      <c r="AF45" s="377"/>
      <c r="AG45" s="377"/>
      <c r="AH45" s="377"/>
      <c r="AI45" s="377"/>
      <c r="AJ45" s="377"/>
      <c r="AK45" s="377"/>
      <c r="AL45" s="377"/>
      <c r="AM45" s="377"/>
      <c r="AN45" s="377"/>
      <c r="AO45" s="377"/>
      <c r="AP45" s="377"/>
      <c r="AQ45" s="377"/>
      <c r="AR45" s="377"/>
      <c r="AS45" s="377"/>
      <c r="AT45" s="377"/>
      <c r="AU45" s="377"/>
      <c r="AV45" s="377"/>
      <c r="AW45" s="377"/>
      <c r="AX45" s="377"/>
      <c r="AY45" s="377"/>
      <c r="AZ45" s="377"/>
      <c r="BA45" s="377"/>
      <c r="BB45" s="377"/>
      <c r="BC45" s="377"/>
      <c r="BD45" s="377"/>
      <c r="BE45" s="377"/>
      <c r="BF45" s="377"/>
      <c r="BG45" s="377"/>
      <c r="BH45" s="377"/>
      <c r="BI45" s="377"/>
      <c r="BJ45" s="377"/>
      <c r="BK45" s="377"/>
      <c r="BL45" s="377"/>
      <c r="BM45" s="377"/>
      <c r="BN45" s="377"/>
      <c r="BO45" s="377"/>
      <c r="BP45" s="377"/>
      <c r="BQ45" s="377"/>
      <c r="BR45" s="377"/>
      <c r="BS45" s="377"/>
      <c r="BT45" s="377"/>
      <c r="BU45" s="377"/>
      <c r="BV45" s="377"/>
      <c r="BW45" s="377"/>
      <c r="BX45" s="377"/>
      <c r="BY45" s="377"/>
      <c r="BZ45" s="377"/>
      <c r="CA45" s="377"/>
      <c r="CB45" s="377"/>
      <c r="CC45" s="377"/>
      <c r="CD45" s="377"/>
      <c r="CE45" s="377"/>
      <c r="CF45" s="377"/>
      <c r="CG45" s="377"/>
      <c r="CH45" s="377"/>
      <c r="CI45" s="377"/>
      <c r="CJ45" s="377"/>
      <c r="CK45" s="377"/>
      <c r="CL45" s="377"/>
      <c r="CM45" s="377"/>
      <c r="CN45" s="377"/>
      <c r="CO45" s="377"/>
      <c r="CP45" s="377"/>
      <c r="CQ45" s="377"/>
      <c r="CR45" s="377"/>
      <c r="CS45" s="377"/>
      <c r="CT45" s="377"/>
      <c r="CU45" s="413"/>
      <c r="CV45" s="377"/>
      <c r="CW45" s="377"/>
      <c r="CX45" s="413"/>
      <c r="CY45" s="413"/>
      <c r="CZ45" s="413"/>
      <c r="DA45" s="413"/>
      <c r="DB45" s="413"/>
      <c r="DC45" s="413"/>
      <c r="DD45" s="413"/>
      <c r="DE45" s="413"/>
      <c r="DF45" s="413"/>
      <c r="DG45" s="413"/>
      <c r="DH45" s="413"/>
      <c r="DI45" s="413"/>
      <c r="DJ45" s="413"/>
      <c r="DK45" s="413"/>
      <c r="DL45" s="413"/>
      <c r="DM45" s="413"/>
    </row>
    <row r="46" spans="2:134" s="414" customFormat="1" ht="7.5" customHeight="1">
      <c r="B46" s="377"/>
      <c r="C46" s="377"/>
      <c r="D46" s="377"/>
      <c r="E46" s="377"/>
      <c r="F46" s="377"/>
      <c r="G46" s="377"/>
      <c r="H46" s="377"/>
      <c r="I46" s="377"/>
      <c r="J46" s="377"/>
      <c r="K46" s="377"/>
      <c r="L46" s="377"/>
      <c r="M46" s="377"/>
      <c r="N46" s="377"/>
      <c r="O46" s="377"/>
      <c r="P46" s="377"/>
      <c r="Q46" s="377"/>
      <c r="R46" s="377"/>
      <c r="S46" s="377"/>
      <c r="T46" s="377"/>
      <c r="U46" s="377"/>
      <c r="V46" s="377"/>
      <c r="W46" s="377"/>
      <c r="X46" s="377"/>
      <c r="Y46" s="377"/>
      <c r="Z46" s="377"/>
      <c r="AA46" s="377"/>
      <c r="AB46" s="377"/>
      <c r="AC46" s="377"/>
      <c r="AD46" s="377"/>
      <c r="AE46" s="377"/>
      <c r="AF46" s="377"/>
      <c r="AG46" s="377"/>
      <c r="AH46" s="377"/>
      <c r="AI46" s="377"/>
      <c r="AJ46" s="377"/>
      <c r="AK46" s="377"/>
      <c r="AL46" s="377"/>
      <c r="AM46" s="377"/>
      <c r="AN46" s="377"/>
      <c r="AO46" s="377"/>
      <c r="AP46" s="377"/>
      <c r="AQ46" s="377"/>
      <c r="AR46" s="377"/>
      <c r="AS46" s="377"/>
      <c r="AT46" s="377"/>
      <c r="AU46" s="377"/>
      <c r="AV46" s="377"/>
      <c r="AW46" s="377"/>
      <c r="AX46" s="377"/>
      <c r="AY46" s="377"/>
      <c r="AZ46" s="377"/>
      <c r="BA46" s="377"/>
      <c r="BB46" s="377"/>
      <c r="BC46" s="377"/>
      <c r="BD46" s="377"/>
      <c r="BE46" s="377"/>
      <c r="BF46" s="377"/>
      <c r="BG46" s="377"/>
      <c r="BH46" s="377"/>
      <c r="BI46" s="377"/>
      <c r="BJ46" s="377"/>
      <c r="BK46" s="377"/>
      <c r="BL46" s="377"/>
      <c r="BM46" s="377"/>
      <c r="BN46" s="377"/>
      <c r="BO46" s="377"/>
      <c r="BP46" s="377"/>
      <c r="BQ46" s="377"/>
      <c r="BR46" s="377"/>
      <c r="BS46" s="377"/>
      <c r="BT46" s="377"/>
      <c r="BU46" s="377"/>
      <c r="BV46" s="377"/>
      <c r="BW46" s="377"/>
      <c r="BX46" s="377"/>
      <c r="BY46" s="377"/>
      <c r="BZ46" s="377"/>
      <c r="CA46" s="377"/>
      <c r="CB46" s="377"/>
      <c r="CC46" s="377"/>
      <c r="CD46" s="377"/>
      <c r="CE46" s="377"/>
      <c r="CF46" s="377"/>
      <c r="CG46" s="377"/>
      <c r="CH46" s="377"/>
      <c r="CI46" s="377"/>
      <c r="CJ46" s="377"/>
      <c r="CK46" s="377"/>
      <c r="CL46" s="377"/>
      <c r="CM46" s="377"/>
      <c r="CN46" s="377"/>
      <c r="CO46" s="377"/>
      <c r="CP46" s="377"/>
      <c r="CQ46" s="377"/>
      <c r="CR46" s="377"/>
      <c r="CS46" s="377"/>
      <c r="CT46" s="377"/>
      <c r="CU46" s="413"/>
      <c r="CV46" s="377"/>
      <c r="CW46" s="377"/>
      <c r="CX46" s="377"/>
      <c r="CY46" s="377"/>
      <c r="CZ46" s="377"/>
      <c r="DA46" s="377"/>
      <c r="DB46" s="377"/>
      <c r="DC46" s="377"/>
      <c r="DD46" s="377"/>
      <c r="DE46" s="377"/>
      <c r="DF46" s="377"/>
      <c r="DG46" s="377"/>
      <c r="DH46" s="377"/>
      <c r="DI46" s="377"/>
      <c r="DJ46" s="377"/>
      <c r="DK46" s="377"/>
      <c r="DL46" s="377"/>
      <c r="DM46" s="377"/>
      <c r="DN46" s="377"/>
      <c r="DO46" s="377"/>
      <c r="DP46" s="377"/>
      <c r="DQ46" s="377"/>
      <c r="DR46" s="377"/>
      <c r="DS46" s="377"/>
      <c r="DT46" s="377"/>
      <c r="DU46" s="377"/>
      <c r="DV46" s="377"/>
      <c r="DW46" s="377"/>
      <c r="DX46" s="377"/>
      <c r="DY46" s="377"/>
      <c r="DZ46" s="377"/>
      <c r="EA46" s="377"/>
      <c r="EB46" s="377"/>
      <c r="EC46" s="377"/>
      <c r="ED46" s="377"/>
    </row>
    <row r="47" spans="2:148" s="414" customFormat="1" ht="7.5" customHeight="1">
      <c r="B47" s="377"/>
      <c r="C47" s="377"/>
      <c r="D47" s="377"/>
      <c r="E47" s="377"/>
      <c r="F47" s="377"/>
      <c r="G47" s="377"/>
      <c r="H47" s="377"/>
      <c r="I47" s="377"/>
      <c r="J47" s="377"/>
      <c r="K47" s="377"/>
      <c r="L47" s="377"/>
      <c r="M47" s="377"/>
      <c r="N47" s="377"/>
      <c r="O47" s="377"/>
      <c r="P47" s="377"/>
      <c r="Q47" s="377"/>
      <c r="R47" s="377"/>
      <c r="S47" s="377"/>
      <c r="T47" s="377"/>
      <c r="U47" s="377"/>
      <c r="V47" s="377"/>
      <c r="W47" s="377"/>
      <c r="X47" s="377"/>
      <c r="Y47" s="377"/>
      <c r="Z47" s="377"/>
      <c r="AA47" s="377"/>
      <c r="AB47" s="377"/>
      <c r="AC47" s="377"/>
      <c r="AD47" s="377"/>
      <c r="AE47" s="377"/>
      <c r="AF47" s="377"/>
      <c r="AG47" s="377"/>
      <c r="AH47" s="377"/>
      <c r="AI47" s="377"/>
      <c r="AJ47" s="377"/>
      <c r="AK47" s="377"/>
      <c r="AL47" s="377"/>
      <c r="AM47" s="377"/>
      <c r="AN47" s="377"/>
      <c r="AO47" s="377"/>
      <c r="AP47" s="377"/>
      <c r="AQ47" s="377"/>
      <c r="AR47" s="377"/>
      <c r="AS47" s="377"/>
      <c r="AT47" s="377"/>
      <c r="AU47" s="377"/>
      <c r="AV47" s="377"/>
      <c r="AW47" s="377"/>
      <c r="AX47" s="377"/>
      <c r="AY47" s="377"/>
      <c r="AZ47" s="377"/>
      <c r="BA47" s="377"/>
      <c r="BB47" s="377"/>
      <c r="BC47" s="377"/>
      <c r="BD47" s="377"/>
      <c r="BE47" s="377"/>
      <c r="BF47" s="377"/>
      <c r="BG47" s="377"/>
      <c r="BH47" s="377"/>
      <c r="BI47" s="377"/>
      <c r="BJ47" s="377"/>
      <c r="BK47" s="377"/>
      <c r="BL47" s="377"/>
      <c r="BM47" s="377"/>
      <c r="BN47" s="377"/>
      <c r="BO47" s="377"/>
      <c r="BP47" s="377"/>
      <c r="BQ47" s="377"/>
      <c r="BR47" s="377"/>
      <c r="BS47" s="377"/>
      <c r="BT47" s="377"/>
      <c r="BU47" s="377"/>
      <c r="BV47" s="377"/>
      <c r="BW47" s="377"/>
      <c r="BX47" s="377"/>
      <c r="BY47" s="377"/>
      <c r="BZ47" s="377"/>
      <c r="CA47" s="377"/>
      <c r="CB47" s="377"/>
      <c r="CC47" s="377"/>
      <c r="CD47" s="377"/>
      <c r="CE47" s="377"/>
      <c r="CF47" s="377"/>
      <c r="CG47" s="377"/>
      <c r="CH47" s="377"/>
      <c r="CI47" s="377"/>
      <c r="CJ47" s="377"/>
      <c r="CK47" s="377"/>
      <c r="CL47" s="377"/>
      <c r="CM47" s="377"/>
      <c r="CN47" s="377"/>
      <c r="CO47" s="377"/>
      <c r="CP47" s="377"/>
      <c r="CQ47" s="377"/>
      <c r="CR47" s="377"/>
      <c r="CS47" s="377"/>
      <c r="CT47" s="377"/>
      <c r="CU47" s="377"/>
      <c r="CV47" s="377"/>
      <c r="CW47" s="377"/>
      <c r="CX47" s="377"/>
      <c r="CY47" s="377"/>
      <c r="CZ47" s="377"/>
      <c r="DA47" s="377"/>
      <c r="DB47" s="377"/>
      <c r="DC47" s="377"/>
      <c r="DD47" s="377"/>
      <c r="DE47" s="377"/>
      <c r="DF47" s="377"/>
      <c r="DG47" s="377"/>
      <c r="DH47" s="377"/>
      <c r="DI47" s="377"/>
      <c r="DJ47" s="377"/>
      <c r="DK47" s="377"/>
      <c r="DL47" s="377"/>
      <c r="DM47" s="377"/>
      <c r="DN47" s="377"/>
      <c r="DO47" s="377"/>
      <c r="DP47" s="377"/>
      <c r="DQ47" s="377"/>
      <c r="DR47" s="377"/>
      <c r="DS47" s="377"/>
      <c r="DT47" s="377"/>
      <c r="DU47" s="377"/>
      <c r="DV47" s="377"/>
      <c r="DW47" s="377"/>
      <c r="DX47" s="377"/>
      <c r="DY47" s="377"/>
      <c r="DZ47" s="377"/>
      <c r="EA47" s="377"/>
      <c r="EB47" s="377"/>
      <c r="EC47" s="377"/>
      <c r="ED47" s="377"/>
      <c r="EE47" s="377"/>
      <c r="EF47" s="377"/>
      <c r="EG47" s="377"/>
      <c r="EH47" s="377"/>
      <c r="EI47" s="377"/>
      <c r="EJ47" s="377"/>
      <c r="EK47" s="377"/>
      <c r="EL47" s="377"/>
      <c r="EM47" s="377"/>
      <c r="EN47" s="377"/>
      <c r="EO47" s="377"/>
      <c r="EP47" s="377"/>
      <c r="EQ47" s="377"/>
      <c r="ER47" s="377"/>
    </row>
    <row r="48" spans="2:157" s="414" customFormat="1" ht="7.5" customHeight="1">
      <c r="B48" s="377"/>
      <c r="C48" s="377"/>
      <c r="D48" s="377"/>
      <c r="E48" s="377"/>
      <c r="F48" s="377"/>
      <c r="G48" s="377"/>
      <c r="H48" s="377"/>
      <c r="I48" s="377"/>
      <c r="J48" s="377"/>
      <c r="K48" s="377"/>
      <c r="L48" s="377"/>
      <c r="M48" s="377"/>
      <c r="N48" s="377"/>
      <c r="O48" s="377"/>
      <c r="P48" s="377"/>
      <c r="Q48" s="377"/>
      <c r="R48" s="377"/>
      <c r="S48" s="377"/>
      <c r="T48" s="377"/>
      <c r="U48" s="377"/>
      <c r="V48" s="377"/>
      <c r="W48" s="377"/>
      <c r="X48" s="377"/>
      <c r="Y48" s="377"/>
      <c r="Z48" s="377"/>
      <c r="AA48" s="377"/>
      <c r="AB48" s="377"/>
      <c r="AC48" s="377"/>
      <c r="AD48" s="377"/>
      <c r="AE48" s="377"/>
      <c r="AF48" s="377"/>
      <c r="AG48" s="377"/>
      <c r="AH48" s="377"/>
      <c r="AI48" s="377"/>
      <c r="AJ48" s="377"/>
      <c r="AK48" s="377"/>
      <c r="AL48" s="377"/>
      <c r="AM48" s="377"/>
      <c r="AN48" s="377"/>
      <c r="AO48" s="377"/>
      <c r="AP48" s="377"/>
      <c r="AQ48" s="377"/>
      <c r="AR48" s="377"/>
      <c r="AS48" s="377"/>
      <c r="AT48" s="377"/>
      <c r="AU48" s="377"/>
      <c r="AV48" s="377"/>
      <c r="AW48" s="377"/>
      <c r="AX48" s="377"/>
      <c r="AY48" s="377"/>
      <c r="AZ48" s="377"/>
      <c r="BA48" s="377"/>
      <c r="BB48" s="377"/>
      <c r="BC48" s="377"/>
      <c r="BD48" s="377"/>
      <c r="BE48" s="377"/>
      <c r="BF48" s="377"/>
      <c r="BG48" s="377"/>
      <c r="BH48" s="377"/>
      <c r="BI48" s="377"/>
      <c r="BJ48" s="377"/>
      <c r="BK48" s="377"/>
      <c r="BL48" s="377"/>
      <c r="BM48" s="377"/>
      <c r="BN48" s="377"/>
      <c r="BO48" s="377"/>
      <c r="BP48" s="377"/>
      <c r="BQ48" s="377"/>
      <c r="BR48" s="377"/>
      <c r="BS48" s="377"/>
      <c r="BT48" s="377"/>
      <c r="BU48" s="377"/>
      <c r="BV48" s="377"/>
      <c r="BW48" s="377"/>
      <c r="BX48" s="377"/>
      <c r="BY48" s="377"/>
      <c r="BZ48" s="377"/>
      <c r="CA48" s="377"/>
      <c r="CB48" s="377"/>
      <c r="CC48" s="377"/>
      <c r="CD48" s="377"/>
      <c r="CE48" s="377"/>
      <c r="CF48" s="377"/>
      <c r="CG48" s="377"/>
      <c r="CH48" s="377"/>
      <c r="CI48" s="377"/>
      <c r="CJ48" s="377"/>
      <c r="CK48" s="377"/>
      <c r="CL48" s="377"/>
      <c r="CM48" s="377"/>
      <c r="CN48" s="377"/>
      <c r="CO48" s="377"/>
      <c r="CP48" s="377"/>
      <c r="CQ48" s="377"/>
      <c r="CR48" s="377"/>
      <c r="CS48" s="377"/>
      <c r="CT48" s="377"/>
      <c r="CU48" s="377"/>
      <c r="CV48" s="377"/>
      <c r="CW48" s="377"/>
      <c r="CX48" s="377"/>
      <c r="CY48" s="377"/>
      <c r="CZ48" s="377"/>
      <c r="DA48" s="377"/>
      <c r="DB48" s="377"/>
      <c r="DC48" s="377"/>
      <c r="DD48" s="377"/>
      <c r="DE48" s="377"/>
      <c r="DF48" s="377"/>
      <c r="DG48" s="377"/>
      <c r="DH48" s="377"/>
      <c r="DI48" s="377"/>
      <c r="DJ48" s="377"/>
      <c r="DK48" s="377"/>
      <c r="DL48" s="377"/>
      <c r="DM48" s="377"/>
      <c r="DN48" s="377"/>
      <c r="DO48" s="377"/>
      <c r="DP48" s="377"/>
      <c r="DQ48" s="377"/>
      <c r="DR48" s="377"/>
      <c r="DS48" s="377"/>
      <c r="DT48" s="377"/>
      <c r="DU48" s="377"/>
      <c r="DV48" s="377"/>
      <c r="DW48" s="377"/>
      <c r="DX48" s="377"/>
      <c r="DY48" s="377"/>
      <c r="DZ48" s="377"/>
      <c r="EA48" s="377"/>
      <c r="EB48" s="377"/>
      <c r="EC48" s="377"/>
      <c r="ED48" s="377"/>
      <c r="EE48" s="377"/>
      <c r="EF48" s="377"/>
      <c r="EG48" s="377"/>
      <c r="EH48" s="377"/>
      <c r="EI48" s="377"/>
      <c r="EJ48" s="377"/>
      <c r="EK48" s="377"/>
      <c r="EL48" s="377"/>
      <c r="EM48" s="377"/>
      <c r="EN48" s="377"/>
      <c r="EO48" s="377"/>
      <c r="EP48" s="377"/>
      <c r="EQ48" s="377"/>
      <c r="ER48" s="377"/>
      <c r="ES48" s="377"/>
      <c r="ET48" s="377"/>
      <c r="EU48" s="377"/>
      <c r="EV48" s="377"/>
      <c r="EW48" s="377"/>
      <c r="EX48" s="377"/>
      <c r="EY48" s="377"/>
      <c r="EZ48" s="377"/>
      <c r="FA48" s="377"/>
    </row>
    <row r="49" spans="2:149" s="414" customFormat="1" ht="7.5" customHeight="1">
      <c r="B49" s="377"/>
      <c r="C49" s="377"/>
      <c r="D49" s="377"/>
      <c r="E49" s="377"/>
      <c r="F49" s="377"/>
      <c r="G49" s="377"/>
      <c r="H49" s="377"/>
      <c r="I49" s="377"/>
      <c r="J49" s="377"/>
      <c r="K49" s="377"/>
      <c r="L49" s="377"/>
      <c r="M49" s="377"/>
      <c r="N49" s="377"/>
      <c r="O49" s="377"/>
      <c r="P49" s="377"/>
      <c r="Q49" s="377"/>
      <c r="R49" s="377"/>
      <c r="S49" s="377"/>
      <c r="T49" s="377"/>
      <c r="U49" s="377"/>
      <c r="V49" s="377"/>
      <c r="W49" s="377"/>
      <c r="X49" s="377"/>
      <c r="Y49" s="377"/>
      <c r="Z49" s="377"/>
      <c r="AA49" s="377"/>
      <c r="AB49" s="377"/>
      <c r="AC49" s="377"/>
      <c r="AD49" s="377"/>
      <c r="AE49" s="377"/>
      <c r="AF49" s="377"/>
      <c r="AG49" s="377"/>
      <c r="AH49" s="377"/>
      <c r="AI49" s="377"/>
      <c r="AJ49" s="377"/>
      <c r="AK49" s="377"/>
      <c r="AL49" s="377"/>
      <c r="AM49" s="377"/>
      <c r="AN49" s="377"/>
      <c r="AO49" s="377"/>
      <c r="AP49" s="377"/>
      <c r="AQ49" s="377"/>
      <c r="AR49" s="377"/>
      <c r="AS49" s="377"/>
      <c r="AT49" s="377"/>
      <c r="AU49" s="377"/>
      <c r="AV49" s="377"/>
      <c r="AW49" s="377"/>
      <c r="AX49" s="377"/>
      <c r="AY49" s="377"/>
      <c r="AZ49" s="377"/>
      <c r="BA49" s="377"/>
      <c r="BB49" s="377"/>
      <c r="BC49" s="377"/>
      <c r="BD49" s="377"/>
      <c r="BE49" s="377"/>
      <c r="BF49" s="377"/>
      <c r="BG49" s="377"/>
      <c r="BH49" s="377"/>
      <c r="BI49" s="377"/>
      <c r="BJ49" s="377"/>
      <c r="BK49" s="377"/>
      <c r="BL49" s="377"/>
      <c r="BM49" s="377"/>
      <c r="BN49" s="377"/>
      <c r="BO49" s="377"/>
      <c r="BP49" s="377"/>
      <c r="BQ49" s="377"/>
      <c r="BR49" s="377"/>
      <c r="BS49" s="377"/>
      <c r="BT49" s="377"/>
      <c r="BU49" s="377"/>
      <c r="BV49" s="377"/>
      <c r="BW49" s="377"/>
      <c r="BX49" s="377"/>
      <c r="BY49" s="377"/>
      <c r="BZ49" s="377"/>
      <c r="CA49" s="377"/>
      <c r="CB49" s="377"/>
      <c r="CC49" s="377"/>
      <c r="CD49" s="377"/>
      <c r="CE49" s="377"/>
      <c r="CF49" s="377"/>
      <c r="CG49" s="377"/>
      <c r="CH49" s="377"/>
      <c r="CI49" s="377"/>
      <c r="CJ49" s="377"/>
      <c r="CK49" s="377"/>
      <c r="CL49" s="377"/>
      <c r="CM49" s="377"/>
      <c r="CN49" s="377"/>
      <c r="CO49" s="377"/>
      <c r="CP49" s="377"/>
      <c r="CQ49" s="377"/>
      <c r="CR49" s="377"/>
      <c r="CS49" s="377"/>
      <c r="CT49" s="377"/>
      <c r="CU49" s="377"/>
      <c r="CV49" s="377"/>
      <c r="CW49" s="377"/>
      <c r="CX49" s="377"/>
      <c r="CY49" s="377"/>
      <c r="CZ49" s="377"/>
      <c r="DA49" s="377"/>
      <c r="DB49" s="377"/>
      <c r="DC49" s="377"/>
      <c r="DD49" s="377"/>
      <c r="DE49" s="377"/>
      <c r="DF49" s="377"/>
      <c r="DG49" s="377"/>
      <c r="DH49" s="377"/>
      <c r="DI49" s="377"/>
      <c r="DJ49" s="377"/>
      <c r="DK49" s="377"/>
      <c r="DL49" s="377"/>
      <c r="DM49" s="377"/>
      <c r="DN49" s="377"/>
      <c r="DO49" s="377"/>
      <c r="DP49" s="377"/>
      <c r="DQ49" s="377"/>
      <c r="DR49" s="377"/>
      <c r="DS49" s="377"/>
      <c r="DT49" s="377"/>
      <c r="DU49" s="377"/>
      <c r="DV49" s="377"/>
      <c r="DW49" s="377"/>
      <c r="DX49" s="377"/>
      <c r="DY49" s="377"/>
      <c r="DZ49" s="377"/>
      <c r="EA49" s="377"/>
      <c r="EB49" s="377"/>
      <c r="EC49" s="377"/>
      <c r="ED49" s="377"/>
      <c r="EE49" s="377"/>
      <c r="EF49" s="377"/>
      <c r="EG49" s="377"/>
      <c r="EH49" s="377"/>
      <c r="EI49" s="377"/>
      <c r="EJ49" s="377"/>
      <c r="EK49" s="377"/>
      <c r="EL49" s="377"/>
      <c r="EM49" s="377"/>
      <c r="EN49" s="377"/>
      <c r="EO49" s="377"/>
      <c r="EP49" s="377"/>
      <c r="EQ49" s="377"/>
      <c r="ER49" s="377"/>
      <c r="ES49" s="377"/>
    </row>
    <row r="50" spans="2:135" s="414" customFormat="1" ht="7.5" customHeight="1">
      <c r="B50" s="377"/>
      <c r="C50" s="377"/>
      <c r="D50" s="377"/>
      <c r="E50" s="377"/>
      <c r="F50" s="377"/>
      <c r="G50" s="377"/>
      <c r="H50" s="377"/>
      <c r="I50" s="377"/>
      <c r="J50" s="377"/>
      <c r="K50" s="377"/>
      <c r="L50" s="377"/>
      <c r="M50" s="377"/>
      <c r="N50" s="377"/>
      <c r="O50" s="377"/>
      <c r="P50" s="377"/>
      <c r="Q50" s="377"/>
      <c r="R50" s="377"/>
      <c r="S50" s="377"/>
      <c r="T50" s="377"/>
      <c r="U50" s="377"/>
      <c r="V50" s="377"/>
      <c r="W50" s="377"/>
      <c r="X50" s="377"/>
      <c r="Y50" s="377"/>
      <c r="Z50" s="377"/>
      <c r="AA50" s="377"/>
      <c r="AB50" s="377"/>
      <c r="AC50" s="377"/>
      <c r="AD50" s="377"/>
      <c r="AE50" s="377"/>
      <c r="AF50" s="377"/>
      <c r="AG50" s="377"/>
      <c r="AH50" s="377"/>
      <c r="AI50" s="377"/>
      <c r="AJ50" s="377"/>
      <c r="AK50" s="377"/>
      <c r="AL50" s="377"/>
      <c r="AM50" s="377"/>
      <c r="AN50" s="377"/>
      <c r="AO50" s="377"/>
      <c r="AP50" s="377"/>
      <c r="AQ50" s="377"/>
      <c r="AR50" s="377"/>
      <c r="AS50" s="377"/>
      <c r="AT50" s="377"/>
      <c r="AU50" s="377"/>
      <c r="AV50" s="377"/>
      <c r="AW50" s="377"/>
      <c r="AX50" s="377"/>
      <c r="AY50" s="377"/>
      <c r="AZ50" s="377"/>
      <c r="BA50" s="377"/>
      <c r="BB50" s="377"/>
      <c r="BC50" s="377"/>
      <c r="BD50" s="377"/>
      <c r="BE50" s="377"/>
      <c r="BF50" s="377"/>
      <c r="BG50" s="377"/>
      <c r="BH50" s="377"/>
      <c r="BI50" s="377"/>
      <c r="BJ50" s="377"/>
      <c r="BK50" s="377"/>
      <c r="BL50" s="377"/>
      <c r="BM50" s="377"/>
      <c r="BN50" s="377"/>
      <c r="BO50" s="377"/>
      <c r="BP50" s="377"/>
      <c r="BQ50" s="377"/>
      <c r="BR50" s="377"/>
      <c r="BS50" s="377"/>
      <c r="BT50" s="377"/>
      <c r="BU50" s="377"/>
      <c r="BV50" s="377"/>
      <c r="BW50" s="377"/>
      <c r="BX50" s="377"/>
      <c r="BY50" s="377"/>
      <c r="BZ50" s="377"/>
      <c r="CA50" s="377"/>
      <c r="CB50" s="377"/>
      <c r="CC50" s="377"/>
      <c r="CD50" s="377"/>
      <c r="CE50" s="377"/>
      <c r="CF50" s="377"/>
      <c r="CG50" s="377"/>
      <c r="CH50" s="377"/>
      <c r="CI50" s="377"/>
      <c r="CJ50" s="377"/>
      <c r="CK50" s="377"/>
      <c r="CL50" s="377"/>
      <c r="CM50" s="377"/>
      <c r="CN50" s="377"/>
      <c r="CO50" s="377"/>
      <c r="CP50" s="377"/>
      <c r="CQ50" s="377"/>
      <c r="CR50" s="377"/>
      <c r="CS50" s="377"/>
      <c r="CT50" s="409"/>
      <c r="CU50" s="377"/>
      <c r="CV50" s="377"/>
      <c r="CW50" s="377"/>
      <c r="CX50" s="377"/>
      <c r="CY50" s="377"/>
      <c r="CZ50" s="377"/>
      <c r="DA50" s="377"/>
      <c r="DB50" s="377"/>
      <c r="DC50" s="377"/>
      <c r="DD50" s="377"/>
      <c r="DE50" s="377"/>
      <c r="DF50" s="377"/>
      <c r="DG50" s="377"/>
      <c r="DH50" s="377"/>
      <c r="DI50" s="377"/>
      <c r="DJ50" s="377"/>
      <c r="DK50" s="377"/>
      <c r="DL50" s="377"/>
      <c r="DM50" s="377"/>
      <c r="DN50" s="377"/>
      <c r="DO50" s="377"/>
      <c r="DP50" s="377"/>
      <c r="DQ50" s="377"/>
      <c r="DR50" s="377"/>
      <c r="DS50" s="377"/>
      <c r="DT50" s="377"/>
      <c r="DU50" s="377"/>
      <c r="DV50" s="377"/>
      <c r="DW50" s="377"/>
      <c r="DX50" s="377"/>
      <c r="DY50" s="377"/>
      <c r="DZ50" s="377"/>
      <c r="EA50" s="377"/>
      <c r="EB50" s="377"/>
      <c r="EC50" s="377"/>
      <c r="ED50" s="377"/>
      <c r="EE50" s="377"/>
    </row>
    <row r="51" spans="2:135" s="414" customFormat="1" ht="7.5" customHeight="1">
      <c r="B51" s="377"/>
      <c r="C51" s="377"/>
      <c r="D51" s="377"/>
      <c r="E51" s="377"/>
      <c r="F51" s="377"/>
      <c r="G51" s="377"/>
      <c r="H51" s="377"/>
      <c r="I51" s="377"/>
      <c r="J51" s="377"/>
      <c r="K51" s="377"/>
      <c r="L51" s="377"/>
      <c r="M51" s="377"/>
      <c r="N51" s="377"/>
      <c r="O51" s="377"/>
      <c r="P51" s="377"/>
      <c r="Q51" s="377"/>
      <c r="R51" s="377"/>
      <c r="S51" s="377"/>
      <c r="T51" s="377"/>
      <c r="U51" s="377"/>
      <c r="V51" s="377"/>
      <c r="W51" s="377"/>
      <c r="X51" s="377"/>
      <c r="Y51" s="377"/>
      <c r="Z51" s="377"/>
      <c r="AA51" s="377"/>
      <c r="AB51" s="377"/>
      <c r="AC51" s="377"/>
      <c r="AD51" s="377"/>
      <c r="AE51" s="377"/>
      <c r="AF51" s="377"/>
      <c r="AG51" s="377"/>
      <c r="AH51" s="377"/>
      <c r="AI51" s="377"/>
      <c r="AJ51" s="377"/>
      <c r="AK51" s="377"/>
      <c r="AL51" s="377"/>
      <c r="AM51" s="377"/>
      <c r="AN51" s="377"/>
      <c r="AO51" s="377"/>
      <c r="AP51" s="377"/>
      <c r="AQ51" s="377"/>
      <c r="AR51" s="377"/>
      <c r="AS51" s="377"/>
      <c r="AT51" s="377"/>
      <c r="AU51" s="377"/>
      <c r="AV51" s="377"/>
      <c r="AW51" s="377"/>
      <c r="AX51" s="377"/>
      <c r="AY51" s="377"/>
      <c r="AZ51" s="377"/>
      <c r="BA51" s="377"/>
      <c r="BB51" s="377"/>
      <c r="BC51" s="377"/>
      <c r="BD51" s="377"/>
      <c r="BE51" s="377"/>
      <c r="BF51" s="377"/>
      <c r="BG51" s="377"/>
      <c r="BH51" s="377"/>
      <c r="BI51" s="377"/>
      <c r="BJ51" s="377"/>
      <c r="BK51" s="377"/>
      <c r="BL51" s="377"/>
      <c r="BM51" s="377"/>
      <c r="BN51" s="377"/>
      <c r="BO51" s="377"/>
      <c r="BP51" s="377"/>
      <c r="BQ51" s="377"/>
      <c r="BR51" s="377"/>
      <c r="BS51" s="377"/>
      <c r="BT51" s="377"/>
      <c r="BU51" s="377"/>
      <c r="BV51" s="377"/>
      <c r="BW51" s="377"/>
      <c r="BX51" s="377"/>
      <c r="BY51" s="377"/>
      <c r="BZ51" s="377"/>
      <c r="CA51" s="377"/>
      <c r="CB51" s="377"/>
      <c r="CC51" s="377"/>
      <c r="CD51" s="377"/>
      <c r="CE51" s="377"/>
      <c r="CF51" s="377"/>
      <c r="CG51" s="377"/>
      <c r="CH51" s="377"/>
      <c r="CI51" s="377"/>
      <c r="CJ51" s="377"/>
      <c r="CK51" s="377"/>
      <c r="CL51" s="377"/>
      <c r="CM51" s="377"/>
      <c r="CN51" s="377"/>
      <c r="CO51" s="377"/>
      <c r="CP51" s="377"/>
      <c r="CQ51" s="377"/>
      <c r="CR51" s="377"/>
      <c r="CS51" s="377"/>
      <c r="CT51" s="409"/>
      <c r="CU51" s="377"/>
      <c r="CV51" s="377"/>
      <c r="CW51" s="377"/>
      <c r="CX51" s="377"/>
      <c r="CY51" s="377"/>
      <c r="CZ51" s="377"/>
      <c r="DA51" s="377"/>
      <c r="DB51" s="377"/>
      <c r="DC51" s="377"/>
      <c r="DD51" s="377"/>
      <c r="DE51" s="377"/>
      <c r="DF51" s="377"/>
      <c r="DG51" s="377"/>
      <c r="DH51" s="377"/>
      <c r="DI51" s="377"/>
      <c r="DJ51" s="377"/>
      <c r="DK51" s="377"/>
      <c r="DL51" s="377"/>
      <c r="DM51" s="377"/>
      <c r="DN51" s="377"/>
      <c r="DO51" s="377"/>
      <c r="DP51" s="377"/>
      <c r="DQ51" s="377"/>
      <c r="DR51" s="377"/>
      <c r="DS51" s="377"/>
      <c r="DT51" s="377"/>
      <c r="DU51" s="377"/>
      <c r="DV51" s="377"/>
      <c r="DW51" s="377"/>
      <c r="DX51" s="377"/>
      <c r="DY51" s="377"/>
      <c r="DZ51" s="377"/>
      <c r="EA51" s="377"/>
      <c r="EB51" s="377"/>
      <c r="EC51" s="377"/>
      <c r="ED51" s="377"/>
      <c r="EE51" s="377"/>
    </row>
    <row r="52" spans="2:134" s="414" customFormat="1" ht="7.5" customHeight="1">
      <c r="B52" s="377"/>
      <c r="C52" s="377"/>
      <c r="D52" s="377"/>
      <c r="E52" s="377"/>
      <c r="F52" s="377"/>
      <c r="G52" s="377"/>
      <c r="H52" s="377"/>
      <c r="I52" s="377"/>
      <c r="J52" s="377"/>
      <c r="K52" s="377"/>
      <c r="L52" s="377"/>
      <c r="M52" s="377"/>
      <c r="N52" s="377"/>
      <c r="O52" s="377"/>
      <c r="P52" s="377"/>
      <c r="Q52" s="377"/>
      <c r="R52" s="377"/>
      <c r="S52" s="377"/>
      <c r="T52" s="377"/>
      <c r="U52" s="377"/>
      <c r="V52" s="377"/>
      <c r="W52" s="377"/>
      <c r="X52" s="377"/>
      <c r="Y52" s="377"/>
      <c r="Z52" s="377"/>
      <c r="AA52" s="377"/>
      <c r="AB52" s="377"/>
      <c r="AC52" s="377"/>
      <c r="AD52" s="377"/>
      <c r="AE52" s="377"/>
      <c r="AF52" s="377"/>
      <c r="AG52" s="377"/>
      <c r="AH52" s="377"/>
      <c r="AI52" s="377"/>
      <c r="AJ52" s="377"/>
      <c r="AK52" s="377"/>
      <c r="AL52" s="377"/>
      <c r="AM52" s="377"/>
      <c r="AN52" s="377"/>
      <c r="AO52" s="377"/>
      <c r="AP52" s="377"/>
      <c r="AQ52" s="377"/>
      <c r="AR52" s="377"/>
      <c r="AS52" s="377"/>
      <c r="AT52" s="377"/>
      <c r="AU52" s="377"/>
      <c r="AV52" s="377"/>
      <c r="AW52" s="377"/>
      <c r="AX52" s="377"/>
      <c r="AY52" s="377"/>
      <c r="AZ52" s="377"/>
      <c r="BA52" s="377"/>
      <c r="BB52" s="377"/>
      <c r="BC52" s="377"/>
      <c r="BD52" s="377"/>
      <c r="BE52" s="377"/>
      <c r="BF52" s="377"/>
      <c r="BG52" s="377"/>
      <c r="BH52" s="377"/>
      <c r="BI52" s="377"/>
      <c r="BJ52" s="377"/>
      <c r="BK52" s="377"/>
      <c r="BL52" s="377"/>
      <c r="BM52" s="377"/>
      <c r="BN52" s="377"/>
      <c r="BO52" s="377"/>
      <c r="BP52" s="377"/>
      <c r="BQ52" s="377"/>
      <c r="BR52" s="377"/>
      <c r="BS52" s="377"/>
      <c r="BT52" s="377"/>
      <c r="BU52" s="377"/>
      <c r="BV52" s="377"/>
      <c r="BW52" s="377"/>
      <c r="BX52" s="377"/>
      <c r="BY52" s="377"/>
      <c r="BZ52" s="377"/>
      <c r="CA52" s="377"/>
      <c r="CB52" s="377"/>
      <c r="CC52" s="377"/>
      <c r="CD52" s="377"/>
      <c r="CE52" s="377"/>
      <c r="CF52" s="377"/>
      <c r="CG52" s="377"/>
      <c r="CH52" s="377"/>
      <c r="CI52" s="377"/>
      <c r="CJ52" s="377"/>
      <c r="CK52" s="377"/>
      <c r="CL52" s="377"/>
      <c r="CM52" s="377"/>
      <c r="CN52" s="377"/>
      <c r="CO52" s="377"/>
      <c r="CP52" s="377"/>
      <c r="CQ52" s="377"/>
      <c r="CR52" s="377"/>
      <c r="CS52" s="377"/>
      <c r="CT52" s="409"/>
      <c r="CU52" s="377"/>
      <c r="CV52" s="377"/>
      <c r="CW52" s="377"/>
      <c r="CX52" s="377"/>
      <c r="CY52" s="377"/>
      <c r="CZ52" s="377"/>
      <c r="DA52" s="377"/>
      <c r="DB52" s="377"/>
      <c r="DC52" s="377"/>
      <c r="DD52" s="377"/>
      <c r="DE52" s="377"/>
      <c r="DF52" s="377"/>
      <c r="DG52" s="377"/>
      <c r="DH52" s="377"/>
      <c r="DI52" s="377"/>
      <c r="DJ52" s="377"/>
      <c r="DK52" s="377"/>
      <c r="DL52" s="377"/>
      <c r="DM52" s="377"/>
      <c r="DN52" s="377"/>
      <c r="DO52" s="377"/>
      <c r="DP52" s="377"/>
      <c r="DQ52" s="377"/>
      <c r="DR52" s="377"/>
      <c r="DS52" s="377"/>
      <c r="DT52" s="377"/>
      <c r="DU52" s="377"/>
      <c r="DV52" s="377"/>
      <c r="DW52" s="377"/>
      <c r="DX52" s="377"/>
      <c r="DY52" s="377"/>
      <c r="DZ52" s="377"/>
      <c r="EA52" s="377"/>
      <c r="EB52" s="377"/>
      <c r="EC52" s="377"/>
      <c r="ED52" s="377"/>
    </row>
    <row r="53" spans="2:135" s="414" customFormat="1" ht="7.5" customHeight="1">
      <c r="B53" s="377"/>
      <c r="C53" s="377"/>
      <c r="D53" s="377"/>
      <c r="E53" s="377"/>
      <c r="F53" s="377"/>
      <c r="G53" s="377"/>
      <c r="H53" s="377"/>
      <c r="I53" s="377"/>
      <c r="J53" s="377"/>
      <c r="K53" s="377"/>
      <c r="L53" s="377"/>
      <c r="M53" s="377"/>
      <c r="N53" s="377"/>
      <c r="O53" s="377"/>
      <c r="P53" s="377"/>
      <c r="Q53" s="377"/>
      <c r="R53" s="377"/>
      <c r="S53" s="377"/>
      <c r="T53" s="377"/>
      <c r="U53" s="377"/>
      <c r="V53" s="377"/>
      <c r="W53" s="377"/>
      <c r="X53" s="377"/>
      <c r="Y53" s="377"/>
      <c r="Z53" s="377"/>
      <c r="AA53" s="377"/>
      <c r="AB53" s="377"/>
      <c r="AC53" s="377"/>
      <c r="AD53" s="377"/>
      <c r="AE53" s="377"/>
      <c r="AF53" s="377"/>
      <c r="AG53" s="377"/>
      <c r="AH53" s="377"/>
      <c r="AI53" s="377"/>
      <c r="AJ53" s="377"/>
      <c r="AK53" s="377"/>
      <c r="AL53" s="377"/>
      <c r="AM53" s="377"/>
      <c r="AN53" s="377"/>
      <c r="AO53" s="377"/>
      <c r="AP53" s="377"/>
      <c r="AQ53" s="377"/>
      <c r="AR53" s="377"/>
      <c r="AS53" s="377"/>
      <c r="AT53" s="377"/>
      <c r="AU53" s="377"/>
      <c r="AV53" s="377"/>
      <c r="AW53" s="377"/>
      <c r="AX53" s="377"/>
      <c r="AY53" s="377"/>
      <c r="AZ53" s="377"/>
      <c r="BA53" s="377"/>
      <c r="BB53" s="377"/>
      <c r="BC53" s="377"/>
      <c r="BD53" s="377"/>
      <c r="BE53" s="377"/>
      <c r="BF53" s="377"/>
      <c r="BG53" s="377"/>
      <c r="BH53" s="377"/>
      <c r="BI53" s="377"/>
      <c r="BJ53" s="377"/>
      <c r="BK53" s="377"/>
      <c r="BL53" s="377"/>
      <c r="BM53" s="377"/>
      <c r="BN53" s="377"/>
      <c r="BO53" s="377"/>
      <c r="BP53" s="377"/>
      <c r="BQ53" s="377"/>
      <c r="BR53" s="377"/>
      <c r="BS53" s="377"/>
      <c r="BT53" s="377"/>
      <c r="BU53" s="377"/>
      <c r="BV53" s="377"/>
      <c r="BW53" s="377"/>
      <c r="BX53" s="377"/>
      <c r="BY53" s="377"/>
      <c r="BZ53" s="377"/>
      <c r="CA53" s="377"/>
      <c r="CB53" s="377"/>
      <c r="CC53" s="377"/>
      <c r="CD53" s="377"/>
      <c r="CE53" s="377"/>
      <c r="CF53" s="377"/>
      <c r="CG53" s="377"/>
      <c r="CH53" s="377"/>
      <c r="CI53" s="377"/>
      <c r="CJ53" s="377"/>
      <c r="CK53" s="377"/>
      <c r="CL53" s="377"/>
      <c r="CM53" s="377"/>
      <c r="CN53" s="377"/>
      <c r="CO53" s="377"/>
      <c r="CP53" s="377"/>
      <c r="CQ53" s="377"/>
      <c r="CR53" s="377"/>
      <c r="CS53" s="377"/>
      <c r="CT53" s="409"/>
      <c r="CU53" s="377"/>
      <c r="CV53" s="377"/>
      <c r="CW53" s="377"/>
      <c r="CX53" s="377"/>
      <c r="CY53" s="377"/>
      <c r="CZ53" s="377"/>
      <c r="DA53" s="377"/>
      <c r="DB53" s="377"/>
      <c r="DC53" s="377"/>
      <c r="DD53" s="377"/>
      <c r="DE53" s="377"/>
      <c r="DF53" s="377"/>
      <c r="DG53" s="377"/>
      <c r="DH53" s="377"/>
      <c r="DI53" s="377"/>
      <c r="DJ53" s="377"/>
      <c r="DK53" s="377"/>
      <c r="DL53" s="377"/>
      <c r="DM53" s="377"/>
      <c r="DN53" s="377"/>
      <c r="DO53" s="377"/>
      <c r="DP53" s="377"/>
      <c r="DQ53" s="377"/>
      <c r="DR53" s="377"/>
      <c r="DS53" s="377"/>
      <c r="DT53" s="377"/>
      <c r="DU53" s="377"/>
      <c r="DV53" s="377"/>
      <c r="DW53" s="377"/>
      <c r="DX53" s="377"/>
      <c r="DY53" s="377"/>
      <c r="DZ53" s="377"/>
      <c r="EA53" s="377"/>
      <c r="EB53" s="377"/>
      <c r="EC53" s="377"/>
      <c r="ED53" s="377"/>
      <c r="EE53" s="377"/>
    </row>
    <row r="56" ht="7.5" customHeight="1">
      <c r="EF56" s="384"/>
    </row>
    <row r="66" ht="7.5" customHeight="1">
      <c r="CT66" s="409"/>
    </row>
    <row r="67" ht="7.5" customHeight="1">
      <c r="CT67" s="409"/>
    </row>
    <row r="68" ht="7.5" customHeight="1">
      <c r="CT68" s="409"/>
    </row>
    <row r="69" ht="7.5" customHeight="1">
      <c r="CT69" s="409"/>
    </row>
    <row r="70" ht="7.5" customHeight="1">
      <c r="CT70" s="409"/>
    </row>
    <row r="71" ht="7.5" customHeight="1">
      <c r="CT71" s="409"/>
    </row>
    <row r="72" spans="98:100" ht="7.5" customHeight="1">
      <c r="CT72" s="409"/>
      <c r="CV72" s="384"/>
    </row>
    <row r="73" spans="98:133" ht="7.5" customHeight="1">
      <c r="CT73" s="409"/>
      <c r="DU73" s="384"/>
      <c r="DV73" s="415"/>
      <c r="DW73" s="415"/>
      <c r="DX73" s="415"/>
      <c r="DY73" s="415"/>
      <c r="DZ73" s="415"/>
      <c r="EA73" s="415"/>
      <c r="EB73" s="415"/>
      <c r="EC73" s="415"/>
    </row>
    <row r="74" spans="98:99" ht="7.5" customHeight="1">
      <c r="CT74" s="409"/>
      <c r="CU74" s="384"/>
    </row>
    <row r="75" ht="7.5" customHeight="1">
      <c r="CT75" s="409"/>
    </row>
    <row r="76" spans="2:106" s="414" customFormat="1" ht="7.5" customHeight="1">
      <c r="B76" s="377"/>
      <c r="C76" s="377"/>
      <c r="D76" s="377"/>
      <c r="E76" s="377"/>
      <c r="F76" s="377"/>
      <c r="G76" s="377"/>
      <c r="H76" s="377"/>
      <c r="I76" s="377"/>
      <c r="J76" s="377"/>
      <c r="K76" s="377"/>
      <c r="L76" s="377"/>
      <c r="M76" s="377"/>
      <c r="N76" s="377"/>
      <c r="O76" s="377"/>
      <c r="P76" s="377"/>
      <c r="Q76" s="377"/>
      <c r="R76" s="377"/>
      <c r="S76" s="377"/>
      <c r="T76" s="377"/>
      <c r="U76" s="377"/>
      <c r="V76" s="377"/>
      <c r="W76" s="377"/>
      <c r="X76" s="377"/>
      <c r="Y76" s="377"/>
      <c r="Z76" s="377"/>
      <c r="AA76" s="377"/>
      <c r="AB76" s="377"/>
      <c r="AC76" s="377"/>
      <c r="AD76" s="377"/>
      <c r="AE76" s="377"/>
      <c r="AF76" s="377"/>
      <c r="AG76" s="377"/>
      <c r="AH76" s="377"/>
      <c r="AI76" s="377"/>
      <c r="AJ76" s="377"/>
      <c r="AK76" s="377"/>
      <c r="AL76" s="377"/>
      <c r="AM76" s="377"/>
      <c r="AN76" s="377"/>
      <c r="AO76" s="377"/>
      <c r="AP76" s="377"/>
      <c r="AQ76" s="377"/>
      <c r="AR76" s="377"/>
      <c r="AS76" s="377"/>
      <c r="AT76" s="377"/>
      <c r="AU76" s="377"/>
      <c r="AV76" s="377"/>
      <c r="AW76" s="377"/>
      <c r="AX76" s="377"/>
      <c r="AY76" s="377"/>
      <c r="AZ76" s="377"/>
      <c r="BA76" s="377"/>
      <c r="BB76" s="377"/>
      <c r="BC76" s="377"/>
      <c r="BD76" s="377"/>
      <c r="BE76" s="377"/>
      <c r="BF76" s="377"/>
      <c r="BG76" s="377"/>
      <c r="BH76" s="377"/>
      <c r="BI76" s="377"/>
      <c r="BJ76" s="377"/>
      <c r="BK76" s="377"/>
      <c r="BL76" s="377"/>
      <c r="BM76" s="377"/>
      <c r="BN76" s="377"/>
      <c r="BO76" s="377"/>
      <c r="BP76" s="377"/>
      <c r="BQ76" s="377"/>
      <c r="BR76" s="377"/>
      <c r="BS76" s="377"/>
      <c r="BT76" s="377"/>
      <c r="BU76" s="377"/>
      <c r="BV76" s="377"/>
      <c r="BW76" s="377"/>
      <c r="BX76" s="377"/>
      <c r="BY76" s="377"/>
      <c r="BZ76" s="377"/>
      <c r="CA76" s="377"/>
      <c r="CB76" s="377"/>
      <c r="CC76" s="377"/>
      <c r="CD76" s="377"/>
      <c r="CE76" s="377"/>
      <c r="CF76" s="377"/>
      <c r="CG76" s="377"/>
      <c r="CH76" s="377"/>
      <c r="CI76" s="377"/>
      <c r="CJ76" s="377"/>
      <c r="CK76" s="377"/>
      <c r="CL76" s="377"/>
      <c r="CM76" s="377"/>
      <c r="CN76" s="377"/>
      <c r="CO76" s="377"/>
      <c r="CP76" s="377"/>
      <c r="CQ76" s="377"/>
      <c r="CR76" s="377"/>
      <c r="CS76" s="377"/>
      <c r="CT76" s="409"/>
      <c r="CU76" s="377"/>
      <c r="CV76" s="377"/>
      <c r="CW76" s="377"/>
      <c r="CX76" s="377"/>
      <c r="CY76" s="377"/>
      <c r="CZ76" s="377"/>
      <c r="DA76" s="377"/>
      <c r="DB76" s="377"/>
    </row>
    <row r="77" spans="2:142" s="414" customFormat="1" ht="7.5" customHeight="1">
      <c r="B77" s="377"/>
      <c r="C77" s="377"/>
      <c r="D77" s="377"/>
      <c r="E77" s="377"/>
      <c r="F77" s="377"/>
      <c r="G77" s="377"/>
      <c r="H77" s="377"/>
      <c r="I77" s="377"/>
      <c r="J77" s="377"/>
      <c r="K77" s="377"/>
      <c r="L77" s="377"/>
      <c r="M77" s="377"/>
      <c r="N77" s="377"/>
      <c r="O77" s="377"/>
      <c r="P77" s="377"/>
      <c r="Q77" s="377"/>
      <c r="R77" s="377"/>
      <c r="S77" s="377"/>
      <c r="T77" s="377"/>
      <c r="U77" s="377"/>
      <c r="V77" s="377"/>
      <c r="W77" s="377"/>
      <c r="X77" s="377"/>
      <c r="Y77" s="377"/>
      <c r="Z77" s="377"/>
      <c r="AA77" s="377"/>
      <c r="AB77" s="377"/>
      <c r="AC77" s="377"/>
      <c r="AD77" s="377"/>
      <c r="AE77" s="377"/>
      <c r="AF77" s="377"/>
      <c r="AG77" s="377"/>
      <c r="AH77" s="377"/>
      <c r="AI77" s="377"/>
      <c r="AJ77" s="377"/>
      <c r="AK77" s="377"/>
      <c r="AL77" s="377"/>
      <c r="AM77" s="377"/>
      <c r="AN77" s="377"/>
      <c r="AO77" s="377"/>
      <c r="AP77" s="377"/>
      <c r="AQ77" s="377"/>
      <c r="AR77" s="377"/>
      <c r="AS77" s="377"/>
      <c r="AT77" s="377"/>
      <c r="AU77" s="377"/>
      <c r="AV77" s="377"/>
      <c r="AW77" s="377"/>
      <c r="AX77" s="377"/>
      <c r="AY77" s="377"/>
      <c r="AZ77" s="377"/>
      <c r="BA77" s="377"/>
      <c r="BB77" s="377"/>
      <c r="BC77" s="377"/>
      <c r="BD77" s="377"/>
      <c r="BE77" s="377"/>
      <c r="BF77" s="377"/>
      <c r="BG77" s="377"/>
      <c r="BH77" s="377"/>
      <c r="BI77" s="377"/>
      <c r="BJ77" s="377"/>
      <c r="BK77" s="377"/>
      <c r="BL77" s="377"/>
      <c r="BM77" s="377"/>
      <c r="BN77" s="377"/>
      <c r="BO77" s="377"/>
      <c r="BP77" s="377"/>
      <c r="BQ77" s="377"/>
      <c r="BR77" s="377"/>
      <c r="BS77" s="377"/>
      <c r="BT77" s="377"/>
      <c r="BU77" s="377"/>
      <c r="BV77" s="377"/>
      <c r="BW77" s="377"/>
      <c r="BX77" s="377"/>
      <c r="BY77" s="377"/>
      <c r="BZ77" s="377"/>
      <c r="CA77" s="377"/>
      <c r="CB77" s="377"/>
      <c r="CC77" s="377"/>
      <c r="CD77" s="377"/>
      <c r="CE77" s="377"/>
      <c r="CF77" s="377"/>
      <c r="CG77" s="377"/>
      <c r="CH77" s="377"/>
      <c r="CI77" s="377"/>
      <c r="CJ77" s="377"/>
      <c r="CK77" s="377"/>
      <c r="CL77" s="377"/>
      <c r="CM77" s="377"/>
      <c r="CN77" s="377"/>
      <c r="CO77" s="377"/>
      <c r="CP77" s="377"/>
      <c r="CQ77" s="377"/>
      <c r="CR77" s="377"/>
      <c r="CS77" s="377"/>
      <c r="CT77" s="409"/>
      <c r="CU77" s="377"/>
      <c r="CV77" s="377"/>
      <c r="CW77" s="377"/>
      <c r="CX77" s="377"/>
      <c r="CY77" s="377"/>
      <c r="CZ77" s="377"/>
      <c r="DA77" s="377"/>
      <c r="DB77" s="377"/>
      <c r="DC77" s="377"/>
      <c r="DD77" s="377"/>
      <c r="DE77" s="377"/>
      <c r="DF77" s="377"/>
      <c r="DG77" s="377"/>
      <c r="DH77" s="377"/>
      <c r="DI77" s="377"/>
      <c r="DJ77" s="377"/>
      <c r="DK77" s="377"/>
      <c r="DL77" s="377"/>
      <c r="DM77" s="377"/>
      <c r="DN77" s="377"/>
      <c r="DO77" s="377"/>
      <c r="DP77" s="377"/>
      <c r="DQ77" s="377"/>
      <c r="DR77" s="377"/>
      <c r="DS77" s="377"/>
      <c r="DT77" s="377"/>
      <c r="DU77" s="377"/>
      <c r="DV77" s="377"/>
      <c r="DW77" s="377"/>
      <c r="DX77" s="377"/>
      <c r="DY77" s="377"/>
      <c r="DZ77" s="377"/>
      <c r="EA77" s="377"/>
      <c r="EB77" s="377"/>
      <c r="EC77" s="377"/>
      <c r="ED77" s="377"/>
      <c r="EE77" s="377"/>
      <c r="EF77" s="377"/>
      <c r="EG77" s="377"/>
      <c r="EH77" s="377"/>
      <c r="EI77" s="377"/>
      <c r="EJ77" s="377"/>
      <c r="EK77" s="377"/>
      <c r="EL77" s="377"/>
    </row>
    <row r="78" spans="2:149" s="414" customFormat="1" ht="7.5" customHeight="1">
      <c r="B78" s="377"/>
      <c r="C78" s="377"/>
      <c r="D78" s="377"/>
      <c r="E78" s="377"/>
      <c r="F78" s="377"/>
      <c r="G78" s="377"/>
      <c r="H78" s="377"/>
      <c r="I78" s="377"/>
      <c r="J78" s="377"/>
      <c r="K78" s="377"/>
      <c r="L78" s="377"/>
      <c r="M78" s="377"/>
      <c r="N78" s="377"/>
      <c r="O78" s="377"/>
      <c r="P78" s="377"/>
      <c r="Q78" s="377"/>
      <c r="R78" s="377"/>
      <c r="S78" s="377"/>
      <c r="T78" s="377"/>
      <c r="U78" s="377"/>
      <c r="V78" s="377"/>
      <c r="W78" s="377"/>
      <c r="X78" s="377"/>
      <c r="Y78" s="377"/>
      <c r="Z78" s="377"/>
      <c r="AA78" s="377"/>
      <c r="AB78" s="377"/>
      <c r="AC78" s="377"/>
      <c r="AD78" s="377"/>
      <c r="AE78" s="377"/>
      <c r="AF78" s="377"/>
      <c r="AG78" s="377"/>
      <c r="AH78" s="377"/>
      <c r="AI78" s="377"/>
      <c r="AJ78" s="377"/>
      <c r="AK78" s="377"/>
      <c r="AL78" s="377"/>
      <c r="AM78" s="377"/>
      <c r="AN78" s="377"/>
      <c r="AO78" s="377"/>
      <c r="AP78" s="377"/>
      <c r="AQ78" s="377"/>
      <c r="AR78" s="377"/>
      <c r="AS78" s="377"/>
      <c r="AT78" s="377"/>
      <c r="AU78" s="377"/>
      <c r="AV78" s="377"/>
      <c r="AW78" s="377"/>
      <c r="AX78" s="377"/>
      <c r="AY78" s="377"/>
      <c r="AZ78" s="377"/>
      <c r="BA78" s="377"/>
      <c r="BB78" s="377"/>
      <c r="BC78" s="377"/>
      <c r="BD78" s="377"/>
      <c r="BE78" s="377"/>
      <c r="BF78" s="377"/>
      <c r="BG78" s="377"/>
      <c r="BH78" s="377"/>
      <c r="BI78" s="377"/>
      <c r="BJ78" s="377"/>
      <c r="BK78" s="377"/>
      <c r="BL78" s="377"/>
      <c r="BM78" s="377"/>
      <c r="BN78" s="377"/>
      <c r="BO78" s="377"/>
      <c r="BP78" s="377"/>
      <c r="BQ78" s="377"/>
      <c r="BR78" s="377"/>
      <c r="BS78" s="377"/>
      <c r="BT78" s="377"/>
      <c r="BU78" s="377"/>
      <c r="BV78" s="377"/>
      <c r="BW78" s="377"/>
      <c r="BX78" s="377"/>
      <c r="BY78" s="377"/>
      <c r="BZ78" s="377"/>
      <c r="CA78" s="377"/>
      <c r="CB78" s="377"/>
      <c r="CC78" s="377"/>
      <c r="CD78" s="377"/>
      <c r="CE78" s="377"/>
      <c r="CF78" s="377"/>
      <c r="CG78" s="377"/>
      <c r="CH78" s="377"/>
      <c r="CI78" s="377"/>
      <c r="CJ78" s="377"/>
      <c r="CK78" s="377"/>
      <c r="CL78" s="377"/>
      <c r="CM78" s="377"/>
      <c r="CN78" s="377"/>
      <c r="CO78" s="377"/>
      <c r="CP78" s="377"/>
      <c r="CQ78" s="377"/>
      <c r="CR78" s="377"/>
      <c r="CS78" s="377"/>
      <c r="CT78" s="377"/>
      <c r="CU78" s="377"/>
      <c r="CV78" s="377"/>
      <c r="CW78" s="377"/>
      <c r="CX78" s="377"/>
      <c r="CY78" s="377"/>
      <c r="CZ78" s="377"/>
      <c r="DA78" s="377"/>
      <c r="DB78" s="377"/>
      <c r="DC78" s="377"/>
      <c r="DD78" s="377"/>
      <c r="DE78" s="377"/>
      <c r="DF78" s="377"/>
      <c r="DG78" s="377"/>
      <c r="DH78" s="377"/>
      <c r="DI78" s="377"/>
      <c r="DJ78" s="377"/>
      <c r="DK78" s="377"/>
      <c r="DL78" s="377"/>
      <c r="DM78" s="377"/>
      <c r="DN78" s="377"/>
      <c r="DO78" s="377"/>
      <c r="DP78" s="377"/>
      <c r="DQ78" s="377"/>
      <c r="DR78" s="377"/>
      <c r="DS78" s="377"/>
      <c r="DT78" s="377"/>
      <c r="DU78" s="377"/>
      <c r="DV78" s="377"/>
      <c r="DW78" s="377"/>
      <c r="DX78" s="377"/>
      <c r="DY78" s="377"/>
      <c r="DZ78" s="377"/>
      <c r="EA78" s="377"/>
      <c r="EB78" s="377"/>
      <c r="EC78" s="377"/>
      <c r="ED78" s="377"/>
      <c r="EE78" s="377"/>
      <c r="EF78" s="377"/>
      <c r="EG78" s="377"/>
      <c r="EH78" s="377"/>
      <c r="EI78" s="377"/>
      <c r="EJ78" s="377"/>
      <c r="EK78" s="377"/>
      <c r="EL78" s="377"/>
      <c r="EM78" s="377"/>
      <c r="EN78" s="377"/>
      <c r="EO78" s="377"/>
      <c r="EP78" s="377"/>
      <c r="EQ78" s="377"/>
      <c r="ER78" s="377"/>
      <c r="ES78" s="377"/>
    </row>
    <row r="79" spans="2:141" s="414" customFormat="1" ht="7.5" customHeight="1">
      <c r="B79" s="377"/>
      <c r="C79" s="377"/>
      <c r="D79" s="377"/>
      <c r="E79" s="377"/>
      <c r="F79" s="377"/>
      <c r="G79" s="377"/>
      <c r="H79" s="377"/>
      <c r="I79" s="377"/>
      <c r="J79" s="377"/>
      <c r="K79" s="377"/>
      <c r="L79" s="377"/>
      <c r="M79" s="377"/>
      <c r="N79" s="377"/>
      <c r="O79" s="377"/>
      <c r="P79" s="377"/>
      <c r="Q79" s="377"/>
      <c r="R79" s="377"/>
      <c r="S79" s="377"/>
      <c r="T79" s="377"/>
      <c r="U79" s="377"/>
      <c r="V79" s="377"/>
      <c r="W79" s="377"/>
      <c r="X79" s="377"/>
      <c r="Y79" s="377"/>
      <c r="Z79" s="377"/>
      <c r="AA79" s="377"/>
      <c r="AB79" s="377"/>
      <c r="AC79" s="377"/>
      <c r="AD79" s="377"/>
      <c r="AE79" s="377"/>
      <c r="AF79" s="377"/>
      <c r="AG79" s="377"/>
      <c r="AH79" s="377"/>
      <c r="AI79" s="377"/>
      <c r="AJ79" s="377"/>
      <c r="AK79" s="377"/>
      <c r="AL79" s="377"/>
      <c r="AM79" s="377"/>
      <c r="AN79" s="377"/>
      <c r="AO79" s="377"/>
      <c r="AP79" s="377"/>
      <c r="AQ79" s="377"/>
      <c r="AR79" s="377"/>
      <c r="AS79" s="377"/>
      <c r="AT79" s="377"/>
      <c r="AU79" s="377"/>
      <c r="AV79" s="377"/>
      <c r="AW79" s="377"/>
      <c r="AX79" s="377"/>
      <c r="AY79" s="377"/>
      <c r="AZ79" s="377"/>
      <c r="BA79" s="377"/>
      <c r="BB79" s="377"/>
      <c r="BC79" s="377"/>
      <c r="BD79" s="377"/>
      <c r="BE79" s="377"/>
      <c r="BF79" s="377"/>
      <c r="BG79" s="377"/>
      <c r="BH79" s="377"/>
      <c r="BI79" s="377"/>
      <c r="BJ79" s="377"/>
      <c r="BK79" s="377"/>
      <c r="BL79" s="377"/>
      <c r="BM79" s="377"/>
      <c r="BN79" s="377"/>
      <c r="BO79" s="377"/>
      <c r="BP79" s="377"/>
      <c r="BQ79" s="377"/>
      <c r="BR79" s="377"/>
      <c r="BS79" s="377"/>
      <c r="BT79" s="377"/>
      <c r="BU79" s="377"/>
      <c r="BV79" s="377"/>
      <c r="BW79" s="377"/>
      <c r="BX79" s="377"/>
      <c r="BY79" s="377"/>
      <c r="BZ79" s="377"/>
      <c r="CA79" s="377"/>
      <c r="CB79" s="377"/>
      <c r="CC79" s="377"/>
      <c r="CD79" s="377"/>
      <c r="CE79" s="377"/>
      <c r="CF79" s="377"/>
      <c r="CG79" s="377"/>
      <c r="CH79" s="377"/>
      <c r="CI79" s="377"/>
      <c r="CJ79" s="377"/>
      <c r="CK79" s="377"/>
      <c r="CL79" s="377"/>
      <c r="CM79" s="377"/>
      <c r="CN79" s="377"/>
      <c r="CO79" s="377"/>
      <c r="CP79" s="377"/>
      <c r="CQ79" s="377"/>
      <c r="CR79" s="377"/>
      <c r="CS79" s="377"/>
      <c r="CT79" s="377"/>
      <c r="CU79" s="377"/>
      <c r="CV79" s="377"/>
      <c r="CW79" s="377"/>
      <c r="CX79" s="377"/>
      <c r="CY79" s="377"/>
      <c r="CZ79" s="377"/>
      <c r="DA79" s="377"/>
      <c r="DB79" s="377"/>
      <c r="DC79" s="377"/>
      <c r="DD79" s="377"/>
      <c r="DE79" s="377"/>
      <c r="DF79" s="377"/>
      <c r="DG79" s="377"/>
      <c r="DH79" s="377"/>
      <c r="DI79" s="377"/>
      <c r="DJ79" s="377"/>
      <c r="DK79" s="377"/>
      <c r="DL79" s="377"/>
      <c r="DM79" s="377"/>
      <c r="DN79" s="377"/>
      <c r="DO79" s="377"/>
      <c r="DP79" s="377"/>
      <c r="DQ79" s="377"/>
      <c r="DR79" s="377"/>
      <c r="DS79" s="377"/>
      <c r="DT79" s="377"/>
      <c r="DU79" s="377"/>
      <c r="DV79" s="377"/>
      <c r="DW79" s="377"/>
      <c r="DX79" s="377"/>
      <c r="DY79" s="377"/>
      <c r="DZ79" s="377"/>
      <c r="EA79" s="377"/>
      <c r="EB79" s="377"/>
      <c r="EC79" s="377"/>
      <c r="ED79" s="377"/>
      <c r="EE79" s="377"/>
      <c r="EF79" s="377"/>
      <c r="EG79" s="377"/>
      <c r="EH79" s="377"/>
      <c r="EI79" s="377"/>
      <c r="EJ79" s="377"/>
      <c r="EK79" s="377"/>
    </row>
    <row r="80" spans="2:127" s="414" customFormat="1" ht="7.5" customHeight="1">
      <c r="B80" s="377"/>
      <c r="C80" s="377"/>
      <c r="D80" s="377"/>
      <c r="E80" s="377"/>
      <c r="F80" s="377"/>
      <c r="G80" s="377"/>
      <c r="H80" s="377"/>
      <c r="I80" s="377"/>
      <c r="J80" s="377"/>
      <c r="K80" s="377"/>
      <c r="L80" s="377"/>
      <c r="M80" s="377"/>
      <c r="N80" s="377"/>
      <c r="O80" s="377"/>
      <c r="P80" s="377"/>
      <c r="Q80" s="377"/>
      <c r="R80" s="377"/>
      <c r="S80" s="377"/>
      <c r="T80" s="377"/>
      <c r="U80" s="377"/>
      <c r="V80" s="377"/>
      <c r="W80" s="377"/>
      <c r="X80" s="377"/>
      <c r="Y80" s="377"/>
      <c r="Z80" s="377"/>
      <c r="AA80" s="377"/>
      <c r="AB80" s="377"/>
      <c r="AC80" s="377"/>
      <c r="AD80" s="377"/>
      <c r="AE80" s="377"/>
      <c r="AF80" s="377"/>
      <c r="AG80" s="377"/>
      <c r="AH80" s="377"/>
      <c r="AI80" s="377"/>
      <c r="AJ80" s="377"/>
      <c r="AK80" s="377"/>
      <c r="AL80" s="377"/>
      <c r="AM80" s="377"/>
      <c r="AN80" s="377"/>
      <c r="AO80" s="377"/>
      <c r="AP80" s="377"/>
      <c r="AQ80" s="377"/>
      <c r="AR80" s="377"/>
      <c r="AS80" s="377"/>
      <c r="AT80" s="377"/>
      <c r="AU80" s="377"/>
      <c r="AV80" s="377"/>
      <c r="AW80" s="377"/>
      <c r="AX80" s="377"/>
      <c r="AY80" s="377"/>
      <c r="AZ80" s="377"/>
      <c r="BA80" s="377"/>
      <c r="BB80" s="377"/>
      <c r="BC80" s="377"/>
      <c r="BD80" s="377"/>
      <c r="BE80" s="377"/>
      <c r="BF80" s="377"/>
      <c r="BG80" s="377"/>
      <c r="BH80" s="377"/>
      <c r="BI80" s="377"/>
      <c r="BJ80" s="377"/>
      <c r="BK80" s="377"/>
      <c r="BL80" s="377"/>
      <c r="BM80" s="377"/>
      <c r="BN80" s="377"/>
      <c r="BO80" s="377"/>
      <c r="BP80" s="377"/>
      <c r="BQ80" s="377"/>
      <c r="BR80" s="377"/>
      <c r="BS80" s="377"/>
      <c r="BT80" s="377"/>
      <c r="BU80" s="377"/>
      <c r="BV80" s="377"/>
      <c r="BW80" s="377"/>
      <c r="BX80" s="377"/>
      <c r="BY80" s="377"/>
      <c r="BZ80" s="377"/>
      <c r="CA80" s="377"/>
      <c r="CB80" s="377"/>
      <c r="CC80" s="377"/>
      <c r="CD80" s="377"/>
      <c r="CE80" s="377"/>
      <c r="CF80" s="377"/>
      <c r="CG80" s="377"/>
      <c r="CH80" s="377"/>
      <c r="CI80" s="377"/>
      <c r="CJ80" s="377"/>
      <c r="CK80" s="377"/>
      <c r="CL80" s="377"/>
      <c r="CM80" s="377"/>
      <c r="CN80" s="377"/>
      <c r="CO80" s="377"/>
      <c r="CP80" s="377"/>
      <c r="CQ80" s="377"/>
      <c r="CR80" s="377"/>
      <c r="CS80" s="377"/>
      <c r="CT80" s="377"/>
      <c r="CU80" s="377"/>
      <c r="CV80" s="377"/>
      <c r="CW80" s="377"/>
      <c r="CX80" s="377"/>
      <c r="CY80" s="377"/>
      <c r="CZ80" s="377"/>
      <c r="DC80" s="377"/>
      <c r="DD80" s="377"/>
      <c r="DE80" s="377"/>
      <c r="DF80" s="377"/>
      <c r="DG80" s="377"/>
      <c r="DH80" s="377"/>
      <c r="DI80" s="377"/>
      <c r="DJ80" s="377"/>
      <c r="DK80" s="377"/>
      <c r="DL80" s="377"/>
      <c r="DM80" s="377"/>
      <c r="DN80" s="377"/>
      <c r="DO80" s="377"/>
      <c r="DP80" s="377"/>
      <c r="DQ80" s="377"/>
      <c r="DR80" s="377"/>
      <c r="DS80" s="377"/>
      <c r="DT80" s="377"/>
      <c r="DU80" s="377"/>
      <c r="DV80" s="377"/>
      <c r="DW80" s="377"/>
    </row>
    <row r="81" spans="2:127" s="414" customFormat="1" ht="7.5" customHeight="1">
      <c r="B81" s="377"/>
      <c r="C81" s="377"/>
      <c r="D81" s="377"/>
      <c r="E81" s="377"/>
      <c r="F81" s="377"/>
      <c r="G81" s="377"/>
      <c r="H81" s="377"/>
      <c r="I81" s="377"/>
      <c r="J81" s="377"/>
      <c r="K81" s="377"/>
      <c r="L81" s="377"/>
      <c r="M81" s="377"/>
      <c r="N81" s="377"/>
      <c r="O81" s="377"/>
      <c r="P81" s="377"/>
      <c r="Q81" s="377"/>
      <c r="R81" s="377"/>
      <c r="S81" s="377"/>
      <c r="T81" s="377"/>
      <c r="U81" s="377"/>
      <c r="V81" s="377"/>
      <c r="W81" s="377"/>
      <c r="X81" s="377"/>
      <c r="Y81" s="377"/>
      <c r="Z81" s="377"/>
      <c r="AA81" s="377"/>
      <c r="AB81" s="377"/>
      <c r="AC81" s="377"/>
      <c r="AD81" s="377"/>
      <c r="AE81" s="377"/>
      <c r="AF81" s="377"/>
      <c r="AG81" s="377"/>
      <c r="AH81" s="377"/>
      <c r="AI81" s="377"/>
      <c r="AJ81" s="377"/>
      <c r="AK81" s="377"/>
      <c r="AL81" s="377"/>
      <c r="AM81" s="377"/>
      <c r="AN81" s="377"/>
      <c r="AO81" s="377"/>
      <c r="AP81" s="377"/>
      <c r="AQ81" s="377"/>
      <c r="AR81" s="377"/>
      <c r="AS81" s="377"/>
      <c r="AT81" s="377"/>
      <c r="AU81" s="377"/>
      <c r="AV81" s="377"/>
      <c r="AW81" s="377"/>
      <c r="AX81" s="377"/>
      <c r="AY81" s="377"/>
      <c r="AZ81" s="377"/>
      <c r="BA81" s="377"/>
      <c r="BB81" s="377"/>
      <c r="BC81" s="377"/>
      <c r="BD81" s="377"/>
      <c r="BE81" s="377"/>
      <c r="BF81" s="377"/>
      <c r="BG81" s="377"/>
      <c r="BH81" s="377"/>
      <c r="BI81" s="377"/>
      <c r="BJ81" s="377"/>
      <c r="BK81" s="377"/>
      <c r="BL81" s="377"/>
      <c r="BM81" s="377"/>
      <c r="BN81" s="377"/>
      <c r="BO81" s="377"/>
      <c r="BP81" s="377"/>
      <c r="BQ81" s="377"/>
      <c r="BR81" s="377"/>
      <c r="BS81" s="377"/>
      <c r="BT81" s="377"/>
      <c r="BU81" s="377"/>
      <c r="BV81" s="377"/>
      <c r="BW81" s="377"/>
      <c r="BX81" s="377"/>
      <c r="BY81" s="377"/>
      <c r="BZ81" s="377"/>
      <c r="CA81" s="377"/>
      <c r="CB81" s="377"/>
      <c r="CC81" s="377"/>
      <c r="CD81" s="377"/>
      <c r="CE81" s="377"/>
      <c r="CF81" s="377"/>
      <c r="CG81" s="377"/>
      <c r="CH81" s="377"/>
      <c r="CI81" s="377"/>
      <c r="CJ81" s="377"/>
      <c r="CK81" s="377"/>
      <c r="CL81" s="377"/>
      <c r="CM81" s="377"/>
      <c r="CN81" s="377"/>
      <c r="CO81" s="377"/>
      <c r="CP81" s="377"/>
      <c r="CQ81" s="377"/>
      <c r="CR81" s="377"/>
      <c r="CS81" s="377"/>
      <c r="CT81" s="377"/>
      <c r="CU81" s="377"/>
      <c r="CV81" s="377"/>
      <c r="CW81" s="377"/>
      <c r="CX81" s="377"/>
      <c r="CY81" s="377"/>
      <c r="CZ81" s="377"/>
      <c r="DC81" s="377"/>
      <c r="DD81" s="377"/>
      <c r="DE81" s="377"/>
      <c r="DF81" s="377"/>
      <c r="DG81" s="377"/>
      <c r="DH81" s="377"/>
      <c r="DI81" s="377"/>
      <c r="DJ81" s="377"/>
      <c r="DK81" s="377"/>
      <c r="DL81" s="377"/>
      <c r="DM81" s="377"/>
      <c r="DN81" s="377"/>
      <c r="DO81" s="377"/>
      <c r="DP81" s="377"/>
      <c r="DQ81" s="377"/>
      <c r="DR81" s="377"/>
      <c r="DS81" s="377"/>
      <c r="DT81" s="377"/>
      <c r="DU81" s="377"/>
      <c r="DV81" s="377"/>
      <c r="DW81" s="377"/>
    </row>
    <row r="82" spans="2:127" s="414" customFormat="1" ht="7.5" customHeight="1">
      <c r="B82" s="377"/>
      <c r="C82" s="377"/>
      <c r="D82" s="377"/>
      <c r="E82" s="377"/>
      <c r="F82" s="377"/>
      <c r="G82" s="377"/>
      <c r="H82" s="377"/>
      <c r="I82" s="377"/>
      <c r="J82" s="377"/>
      <c r="K82" s="377"/>
      <c r="L82" s="377"/>
      <c r="M82" s="377"/>
      <c r="N82" s="377"/>
      <c r="O82" s="377"/>
      <c r="P82" s="377"/>
      <c r="Q82" s="377"/>
      <c r="R82" s="377"/>
      <c r="S82" s="377"/>
      <c r="T82" s="377"/>
      <c r="U82" s="377"/>
      <c r="V82" s="377"/>
      <c r="W82" s="377"/>
      <c r="X82" s="377"/>
      <c r="Y82" s="377"/>
      <c r="Z82" s="377"/>
      <c r="AA82" s="377"/>
      <c r="AB82" s="377"/>
      <c r="AC82" s="377"/>
      <c r="AD82" s="377"/>
      <c r="AE82" s="377"/>
      <c r="AF82" s="377"/>
      <c r="AG82" s="377"/>
      <c r="AH82" s="377"/>
      <c r="AI82" s="377"/>
      <c r="AJ82" s="377"/>
      <c r="AK82" s="377"/>
      <c r="AL82" s="377"/>
      <c r="AM82" s="377"/>
      <c r="AN82" s="377"/>
      <c r="AO82" s="377"/>
      <c r="AP82" s="377"/>
      <c r="AQ82" s="377"/>
      <c r="AR82" s="377"/>
      <c r="AS82" s="377"/>
      <c r="AT82" s="377"/>
      <c r="AU82" s="377"/>
      <c r="AV82" s="377"/>
      <c r="AW82" s="377"/>
      <c r="AX82" s="377"/>
      <c r="AY82" s="377"/>
      <c r="AZ82" s="377"/>
      <c r="BA82" s="377"/>
      <c r="BB82" s="377"/>
      <c r="BC82" s="377"/>
      <c r="BD82" s="377"/>
      <c r="BE82" s="377"/>
      <c r="BF82" s="377"/>
      <c r="BG82" s="377"/>
      <c r="BH82" s="377"/>
      <c r="BI82" s="377"/>
      <c r="BJ82" s="377"/>
      <c r="BK82" s="377"/>
      <c r="BL82" s="377"/>
      <c r="BM82" s="377"/>
      <c r="BN82" s="377"/>
      <c r="BO82" s="377"/>
      <c r="BP82" s="377"/>
      <c r="BQ82" s="377"/>
      <c r="BR82" s="377"/>
      <c r="BS82" s="377"/>
      <c r="BT82" s="377"/>
      <c r="BU82" s="377"/>
      <c r="BV82" s="377"/>
      <c r="BW82" s="377"/>
      <c r="BX82" s="377"/>
      <c r="BY82" s="377"/>
      <c r="BZ82" s="377"/>
      <c r="CA82" s="377"/>
      <c r="CB82" s="377"/>
      <c r="CC82" s="377"/>
      <c r="CD82" s="377"/>
      <c r="CE82" s="377"/>
      <c r="CF82" s="377"/>
      <c r="CG82" s="377"/>
      <c r="CH82" s="377"/>
      <c r="CI82" s="377"/>
      <c r="CJ82" s="377"/>
      <c r="CK82" s="377"/>
      <c r="CL82" s="377"/>
      <c r="CM82" s="377"/>
      <c r="CN82" s="377"/>
      <c r="CO82" s="377"/>
      <c r="CP82" s="377"/>
      <c r="CQ82" s="377"/>
      <c r="CR82" s="377"/>
      <c r="CS82" s="377"/>
      <c r="CT82" s="377"/>
      <c r="CU82" s="377"/>
      <c r="CV82" s="377"/>
      <c r="CW82" s="377"/>
      <c r="CX82" s="377"/>
      <c r="CY82" s="377"/>
      <c r="CZ82" s="377"/>
      <c r="DC82" s="377"/>
      <c r="DD82" s="377"/>
      <c r="DE82" s="377"/>
      <c r="DF82" s="377"/>
      <c r="DG82" s="377"/>
      <c r="DH82" s="377"/>
      <c r="DI82" s="377"/>
      <c r="DJ82" s="377"/>
      <c r="DK82" s="377"/>
      <c r="DL82" s="377"/>
      <c r="DM82" s="377"/>
      <c r="DN82" s="377"/>
      <c r="DO82" s="377"/>
      <c r="DP82" s="377"/>
      <c r="DQ82" s="377"/>
      <c r="DR82" s="377"/>
      <c r="DS82" s="377"/>
      <c r="DT82" s="377"/>
      <c r="DU82" s="377"/>
      <c r="DV82" s="377"/>
      <c r="DW82" s="377"/>
    </row>
    <row r="83" spans="2:127" s="414" customFormat="1" ht="7.5" customHeight="1">
      <c r="B83" s="377"/>
      <c r="C83" s="377"/>
      <c r="D83" s="377"/>
      <c r="E83" s="377"/>
      <c r="F83" s="377"/>
      <c r="G83" s="377"/>
      <c r="H83" s="377"/>
      <c r="I83" s="377"/>
      <c r="J83" s="377"/>
      <c r="K83" s="377"/>
      <c r="L83" s="377"/>
      <c r="M83" s="377"/>
      <c r="N83" s="377"/>
      <c r="O83" s="377"/>
      <c r="P83" s="377"/>
      <c r="Q83" s="377"/>
      <c r="R83" s="377"/>
      <c r="S83" s="377"/>
      <c r="T83" s="377"/>
      <c r="U83" s="377"/>
      <c r="V83" s="377"/>
      <c r="W83" s="377"/>
      <c r="X83" s="377"/>
      <c r="Y83" s="377"/>
      <c r="Z83" s="377"/>
      <c r="AA83" s="377"/>
      <c r="AB83" s="377"/>
      <c r="AC83" s="377"/>
      <c r="AD83" s="377"/>
      <c r="AE83" s="377"/>
      <c r="AF83" s="377"/>
      <c r="AG83" s="377"/>
      <c r="AH83" s="377"/>
      <c r="AI83" s="377"/>
      <c r="AJ83" s="377"/>
      <c r="AK83" s="377"/>
      <c r="AL83" s="377"/>
      <c r="AM83" s="377"/>
      <c r="AN83" s="377"/>
      <c r="AO83" s="377"/>
      <c r="AP83" s="377"/>
      <c r="AQ83" s="377"/>
      <c r="AR83" s="377"/>
      <c r="AS83" s="377"/>
      <c r="AT83" s="377"/>
      <c r="AU83" s="377"/>
      <c r="AV83" s="377"/>
      <c r="AW83" s="377"/>
      <c r="AX83" s="377"/>
      <c r="AY83" s="377"/>
      <c r="AZ83" s="377"/>
      <c r="BA83" s="377"/>
      <c r="BB83" s="377"/>
      <c r="BC83" s="377"/>
      <c r="BD83" s="377"/>
      <c r="BE83" s="377"/>
      <c r="BF83" s="377"/>
      <c r="BG83" s="377"/>
      <c r="BH83" s="377"/>
      <c r="BI83" s="377"/>
      <c r="BJ83" s="377"/>
      <c r="BK83" s="377"/>
      <c r="BL83" s="377"/>
      <c r="BM83" s="377"/>
      <c r="BN83" s="377"/>
      <c r="BO83" s="377"/>
      <c r="BP83" s="377"/>
      <c r="BQ83" s="377"/>
      <c r="BR83" s="377"/>
      <c r="BS83" s="377"/>
      <c r="BT83" s="377"/>
      <c r="BU83" s="377"/>
      <c r="BV83" s="377"/>
      <c r="BW83" s="377"/>
      <c r="BX83" s="377"/>
      <c r="BY83" s="377"/>
      <c r="BZ83" s="377"/>
      <c r="CA83" s="377"/>
      <c r="CB83" s="377"/>
      <c r="CC83" s="377"/>
      <c r="CD83" s="377"/>
      <c r="CE83" s="377"/>
      <c r="CF83" s="377"/>
      <c r="CG83" s="377"/>
      <c r="CH83" s="377"/>
      <c r="CI83" s="377"/>
      <c r="CJ83" s="377"/>
      <c r="CK83" s="377"/>
      <c r="CL83" s="377"/>
      <c r="CM83" s="377"/>
      <c r="CN83" s="377"/>
      <c r="CO83" s="377"/>
      <c r="CP83" s="377"/>
      <c r="CQ83" s="377"/>
      <c r="CR83" s="377"/>
      <c r="CS83" s="377"/>
      <c r="CT83" s="377"/>
      <c r="CU83" s="377"/>
      <c r="CV83" s="377"/>
      <c r="CW83" s="377"/>
      <c r="CX83" s="377"/>
      <c r="CY83" s="377"/>
      <c r="CZ83" s="377"/>
      <c r="DC83" s="377"/>
      <c r="DD83" s="377"/>
      <c r="DE83" s="377"/>
      <c r="DF83" s="377"/>
      <c r="DG83" s="377"/>
      <c r="DH83" s="377"/>
      <c r="DI83" s="377"/>
      <c r="DJ83" s="377"/>
      <c r="DK83" s="377"/>
      <c r="DL83" s="377"/>
      <c r="DM83" s="377"/>
      <c r="DN83" s="377"/>
      <c r="DO83" s="377"/>
      <c r="DP83" s="377"/>
      <c r="DQ83" s="377"/>
      <c r="DR83" s="377"/>
      <c r="DS83" s="377"/>
      <c r="DT83" s="377"/>
      <c r="DU83" s="377"/>
      <c r="DV83" s="377"/>
      <c r="DW83" s="377"/>
    </row>
    <row r="84" spans="107:127" ht="7.5" customHeight="1">
      <c r="DC84" s="414"/>
      <c r="DD84" s="414"/>
      <c r="DE84" s="414"/>
      <c r="DF84" s="414"/>
      <c r="DG84" s="414"/>
      <c r="DH84" s="414"/>
      <c r="DI84" s="414"/>
      <c r="DJ84" s="414"/>
      <c r="DK84" s="414"/>
      <c r="DL84" s="414"/>
      <c r="DM84" s="414"/>
      <c r="DN84" s="414"/>
      <c r="DO84" s="414"/>
      <c r="DP84" s="414"/>
      <c r="DQ84" s="414"/>
      <c r="DR84" s="414"/>
      <c r="DS84" s="414"/>
      <c r="DT84" s="414"/>
      <c r="DU84" s="414"/>
      <c r="DV84" s="414"/>
      <c r="DW84" s="414"/>
    </row>
    <row r="86" ht="7.5" customHeight="1">
      <c r="DZ86" s="384"/>
    </row>
    <row r="90" spans="100:106" ht="7.5" customHeight="1">
      <c r="CV90" s="384"/>
      <c r="CW90" s="384"/>
      <c r="CX90" s="384"/>
      <c r="CY90" s="384"/>
      <c r="DA90" s="414"/>
      <c r="DB90" s="414"/>
    </row>
    <row r="91" spans="2:117" s="414" customFormat="1" ht="7.5" customHeight="1">
      <c r="B91" s="377"/>
      <c r="C91" s="377"/>
      <c r="D91" s="377"/>
      <c r="E91" s="377"/>
      <c r="F91" s="377"/>
      <c r="G91" s="377"/>
      <c r="H91" s="377"/>
      <c r="I91" s="377"/>
      <c r="J91" s="377"/>
      <c r="K91" s="377"/>
      <c r="L91" s="377"/>
      <c r="M91" s="377"/>
      <c r="N91" s="377"/>
      <c r="O91" s="377"/>
      <c r="P91" s="377"/>
      <c r="Q91" s="377"/>
      <c r="R91" s="377"/>
      <c r="S91" s="377"/>
      <c r="T91" s="377"/>
      <c r="U91" s="377"/>
      <c r="V91" s="377"/>
      <c r="W91" s="377"/>
      <c r="X91" s="377"/>
      <c r="Y91" s="377"/>
      <c r="Z91" s="377"/>
      <c r="AA91" s="377"/>
      <c r="AB91" s="377"/>
      <c r="AC91" s="377"/>
      <c r="AD91" s="377"/>
      <c r="AE91" s="377"/>
      <c r="AF91" s="377"/>
      <c r="AG91" s="377"/>
      <c r="AH91" s="377"/>
      <c r="AI91" s="377"/>
      <c r="AJ91" s="377"/>
      <c r="AK91" s="377"/>
      <c r="AL91" s="377"/>
      <c r="AM91" s="377"/>
      <c r="AN91" s="377"/>
      <c r="AO91" s="377"/>
      <c r="AP91" s="377"/>
      <c r="AQ91" s="377"/>
      <c r="AR91" s="377"/>
      <c r="AS91" s="377"/>
      <c r="AT91" s="377"/>
      <c r="AU91" s="377"/>
      <c r="AV91" s="377"/>
      <c r="AW91" s="377"/>
      <c r="AX91" s="377"/>
      <c r="AY91" s="377"/>
      <c r="AZ91" s="377"/>
      <c r="BA91" s="377"/>
      <c r="BB91" s="377"/>
      <c r="BC91" s="377"/>
      <c r="BD91" s="377"/>
      <c r="BE91" s="377"/>
      <c r="BF91" s="377"/>
      <c r="BG91" s="377"/>
      <c r="BH91" s="377"/>
      <c r="BI91" s="377"/>
      <c r="BJ91" s="377"/>
      <c r="BK91" s="377"/>
      <c r="BL91" s="377"/>
      <c r="BM91" s="377"/>
      <c r="BN91" s="377"/>
      <c r="BO91" s="377"/>
      <c r="BP91" s="377"/>
      <c r="BQ91" s="377"/>
      <c r="BR91" s="377"/>
      <c r="BS91" s="377"/>
      <c r="BT91" s="377"/>
      <c r="BU91" s="377"/>
      <c r="BV91" s="377"/>
      <c r="BW91" s="377"/>
      <c r="BX91" s="377"/>
      <c r="BY91" s="377"/>
      <c r="BZ91" s="377"/>
      <c r="CA91" s="377"/>
      <c r="CB91" s="377"/>
      <c r="CC91" s="377"/>
      <c r="CD91" s="377"/>
      <c r="CE91" s="377"/>
      <c r="CF91" s="377"/>
      <c r="CG91" s="377"/>
      <c r="CH91" s="377"/>
      <c r="CI91" s="377"/>
      <c r="CJ91" s="377"/>
      <c r="CK91" s="377"/>
      <c r="CL91" s="377"/>
      <c r="CM91" s="377"/>
      <c r="CN91" s="377"/>
      <c r="CO91" s="377"/>
      <c r="CP91" s="377"/>
      <c r="CQ91" s="377"/>
      <c r="CR91" s="377"/>
      <c r="CS91" s="377"/>
      <c r="CT91" s="377"/>
      <c r="CU91" s="377"/>
      <c r="CV91" s="384"/>
      <c r="CW91" s="384"/>
      <c r="CX91" s="384"/>
      <c r="CY91" s="384"/>
      <c r="CZ91" s="384"/>
      <c r="DA91" s="384"/>
      <c r="DB91" s="384"/>
      <c r="DC91" s="384"/>
      <c r="DF91" s="377"/>
      <c r="DG91" s="377"/>
      <c r="DH91" s="377"/>
      <c r="DI91" s="377"/>
      <c r="DJ91" s="377"/>
      <c r="DK91" s="377"/>
      <c r="DL91" s="377"/>
      <c r="DM91" s="377"/>
    </row>
    <row r="92" spans="2:130" s="414" customFormat="1" ht="7.5" customHeight="1">
      <c r="B92" s="377"/>
      <c r="C92" s="377"/>
      <c r="D92" s="377"/>
      <c r="E92" s="377"/>
      <c r="F92" s="377"/>
      <c r="G92" s="377"/>
      <c r="H92" s="377"/>
      <c r="I92" s="377"/>
      <c r="J92" s="377"/>
      <c r="K92" s="377"/>
      <c r="L92" s="377"/>
      <c r="M92" s="377"/>
      <c r="N92" s="377"/>
      <c r="O92" s="377"/>
      <c r="P92" s="377"/>
      <c r="Q92" s="377"/>
      <c r="R92" s="377"/>
      <c r="S92" s="377"/>
      <c r="T92" s="377"/>
      <c r="U92" s="377"/>
      <c r="V92" s="377"/>
      <c r="W92" s="377"/>
      <c r="X92" s="377"/>
      <c r="Y92" s="377"/>
      <c r="Z92" s="377"/>
      <c r="AA92" s="377"/>
      <c r="AB92" s="377"/>
      <c r="AC92" s="377"/>
      <c r="AD92" s="377"/>
      <c r="AE92" s="377"/>
      <c r="AF92" s="377"/>
      <c r="AG92" s="377"/>
      <c r="AH92" s="377"/>
      <c r="AI92" s="377"/>
      <c r="AJ92" s="377"/>
      <c r="AK92" s="377"/>
      <c r="AL92" s="377"/>
      <c r="AM92" s="377"/>
      <c r="AN92" s="377"/>
      <c r="AO92" s="377"/>
      <c r="AP92" s="377"/>
      <c r="AQ92" s="377"/>
      <c r="AR92" s="377"/>
      <c r="AS92" s="377"/>
      <c r="AT92" s="377"/>
      <c r="AU92" s="377"/>
      <c r="AV92" s="377"/>
      <c r="AW92" s="377"/>
      <c r="AX92" s="377"/>
      <c r="AY92" s="377"/>
      <c r="AZ92" s="377"/>
      <c r="BA92" s="377"/>
      <c r="BB92" s="377"/>
      <c r="BC92" s="377"/>
      <c r="BD92" s="377"/>
      <c r="BE92" s="377"/>
      <c r="BF92" s="377"/>
      <c r="BG92" s="377"/>
      <c r="BH92" s="377"/>
      <c r="BI92" s="377"/>
      <c r="BJ92" s="377"/>
      <c r="BK92" s="377"/>
      <c r="BL92" s="377"/>
      <c r="BM92" s="377"/>
      <c r="BN92" s="377"/>
      <c r="BO92" s="377"/>
      <c r="BP92" s="377"/>
      <c r="BQ92" s="377"/>
      <c r="BR92" s="377"/>
      <c r="BS92" s="377"/>
      <c r="BT92" s="377"/>
      <c r="BU92" s="377"/>
      <c r="BV92" s="377"/>
      <c r="BW92" s="377"/>
      <c r="BX92" s="377"/>
      <c r="BY92" s="377"/>
      <c r="BZ92" s="377"/>
      <c r="CA92" s="377"/>
      <c r="CB92" s="377"/>
      <c r="CC92" s="377"/>
      <c r="CD92" s="377"/>
      <c r="CE92" s="377"/>
      <c r="CF92" s="377"/>
      <c r="CG92" s="377"/>
      <c r="CH92" s="377"/>
      <c r="CI92" s="377"/>
      <c r="CJ92" s="377"/>
      <c r="CK92" s="377"/>
      <c r="CL92" s="377"/>
      <c r="CM92" s="377"/>
      <c r="CN92" s="377"/>
      <c r="CO92" s="377"/>
      <c r="CP92" s="377"/>
      <c r="CQ92" s="377"/>
      <c r="CR92" s="377"/>
      <c r="CS92" s="377"/>
      <c r="CT92" s="377"/>
      <c r="CU92" s="377"/>
      <c r="CV92" s="384"/>
      <c r="CW92" s="384"/>
      <c r="CX92" s="384"/>
      <c r="CY92" s="384"/>
      <c r="CZ92" s="384"/>
      <c r="DA92" s="384"/>
      <c r="DB92" s="384"/>
      <c r="DC92" s="384"/>
      <c r="DD92" s="384"/>
      <c r="DE92" s="384"/>
      <c r="DF92" s="384"/>
      <c r="DG92" s="384"/>
      <c r="DH92" s="384"/>
      <c r="DI92" s="384"/>
      <c r="DJ92" s="384"/>
      <c r="DK92" s="384"/>
      <c r="DL92" s="384"/>
      <c r="DM92" s="384"/>
      <c r="DN92" s="377"/>
      <c r="DO92" s="377"/>
      <c r="DP92" s="377"/>
      <c r="DQ92" s="377"/>
      <c r="DR92" s="377"/>
      <c r="DS92" s="377"/>
      <c r="DT92" s="377"/>
      <c r="DU92" s="377"/>
      <c r="DV92" s="377"/>
      <c r="DW92" s="377"/>
      <c r="DX92" s="377"/>
      <c r="DY92" s="377"/>
      <c r="DZ92" s="377"/>
    </row>
    <row r="93" spans="2:139" s="414" customFormat="1" ht="7.5" customHeight="1">
      <c r="B93" s="377"/>
      <c r="C93" s="377"/>
      <c r="D93" s="377"/>
      <c r="E93" s="377"/>
      <c r="F93" s="377"/>
      <c r="G93" s="377"/>
      <c r="H93" s="377"/>
      <c r="I93" s="377"/>
      <c r="J93" s="377"/>
      <c r="K93" s="377"/>
      <c r="L93" s="377"/>
      <c r="M93" s="377"/>
      <c r="N93" s="377"/>
      <c r="O93" s="377"/>
      <c r="P93" s="377"/>
      <c r="Q93" s="377"/>
      <c r="R93" s="377"/>
      <c r="S93" s="377"/>
      <c r="T93" s="377"/>
      <c r="U93" s="377"/>
      <c r="V93" s="377"/>
      <c r="W93" s="377"/>
      <c r="X93" s="377"/>
      <c r="Y93" s="377"/>
      <c r="Z93" s="377"/>
      <c r="AA93" s="377"/>
      <c r="AB93" s="377"/>
      <c r="AC93" s="377"/>
      <c r="AD93" s="377"/>
      <c r="AE93" s="377"/>
      <c r="AF93" s="377"/>
      <c r="AG93" s="377"/>
      <c r="AH93" s="377"/>
      <c r="AI93" s="377"/>
      <c r="AJ93" s="377"/>
      <c r="AK93" s="377"/>
      <c r="AL93" s="377"/>
      <c r="AM93" s="377"/>
      <c r="AN93" s="377"/>
      <c r="AO93" s="377"/>
      <c r="AP93" s="377"/>
      <c r="AQ93" s="377"/>
      <c r="AR93" s="377"/>
      <c r="AS93" s="377"/>
      <c r="AT93" s="377"/>
      <c r="AU93" s="377"/>
      <c r="AV93" s="377"/>
      <c r="AW93" s="377"/>
      <c r="AX93" s="377"/>
      <c r="AY93" s="377"/>
      <c r="AZ93" s="377"/>
      <c r="BA93" s="377"/>
      <c r="BB93" s="377"/>
      <c r="BC93" s="377"/>
      <c r="BD93" s="377"/>
      <c r="BE93" s="377"/>
      <c r="BF93" s="377"/>
      <c r="BG93" s="377"/>
      <c r="BH93" s="377"/>
      <c r="BI93" s="377"/>
      <c r="BJ93" s="377"/>
      <c r="BK93" s="377"/>
      <c r="BL93" s="377"/>
      <c r="BM93" s="377"/>
      <c r="BN93" s="377"/>
      <c r="BO93" s="377"/>
      <c r="BP93" s="377"/>
      <c r="BQ93" s="377"/>
      <c r="BR93" s="377"/>
      <c r="BS93" s="377"/>
      <c r="BT93" s="377"/>
      <c r="BU93" s="377"/>
      <c r="BV93" s="377"/>
      <c r="BW93" s="377"/>
      <c r="BX93" s="377"/>
      <c r="BY93" s="377"/>
      <c r="BZ93" s="377"/>
      <c r="CA93" s="377"/>
      <c r="CB93" s="377"/>
      <c r="CC93" s="377"/>
      <c r="CD93" s="377"/>
      <c r="CE93" s="377"/>
      <c r="CF93" s="377"/>
      <c r="CG93" s="377"/>
      <c r="CH93" s="377"/>
      <c r="CI93" s="377"/>
      <c r="CJ93" s="377"/>
      <c r="CK93" s="377"/>
      <c r="CL93" s="377"/>
      <c r="CM93" s="377"/>
      <c r="CN93" s="377"/>
      <c r="CO93" s="377"/>
      <c r="CP93" s="377"/>
      <c r="CQ93" s="377"/>
      <c r="CR93" s="377"/>
      <c r="CS93" s="377"/>
      <c r="CT93" s="377"/>
      <c r="CU93" s="377"/>
      <c r="CV93" s="384"/>
      <c r="CW93" s="384"/>
      <c r="CX93" s="384"/>
      <c r="CY93" s="384"/>
      <c r="CZ93" s="384"/>
      <c r="DA93" s="384"/>
      <c r="DB93" s="384"/>
      <c r="DC93" s="384"/>
      <c r="DD93" s="384"/>
      <c r="DE93" s="384"/>
      <c r="DF93" s="384"/>
      <c r="DG93" s="384"/>
      <c r="DH93" s="384"/>
      <c r="DI93" s="384"/>
      <c r="DJ93" s="384"/>
      <c r="DK93" s="384"/>
      <c r="DL93" s="384"/>
      <c r="DM93" s="384"/>
      <c r="DN93" s="377"/>
      <c r="DO93" s="377"/>
      <c r="DP93" s="377"/>
      <c r="DQ93" s="377"/>
      <c r="DR93" s="377"/>
      <c r="DS93" s="377"/>
      <c r="DT93" s="377"/>
      <c r="DU93" s="377"/>
      <c r="DV93" s="377"/>
      <c r="DW93" s="377"/>
      <c r="DX93" s="377"/>
      <c r="DY93" s="377"/>
      <c r="DZ93" s="377"/>
      <c r="EA93" s="377"/>
      <c r="EB93" s="377"/>
      <c r="EC93" s="377"/>
      <c r="ED93" s="377"/>
      <c r="EE93" s="377"/>
      <c r="EF93" s="377"/>
      <c r="EG93" s="377"/>
      <c r="EH93" s="377"/>
      <c r="EI93" s="377"/>
    </row>
    <row r="94" spans="2:144" s="414" customFormat="1" ht="7.5" customHeight="1">
      <c r="B94" s="377"/>
      <c r="C94" s="377"/>
      <c r="D94" s="377"/>
      <c r="E94" s="377"/>
      <c r="F94" s="377"/>
      <c r="G94" s="377"/>
      <c r="H94" s="377"/>
      <c r="I94" s="377"/>
      <c r="J94" s="377"/>
      <c r="K94" s="377"/>
      <c r="L94" s="377"/>
      <c r="M94" s="377"/>
      <c r="N94" s="377"/>
      <c r="O94" s="377"/>
      <c r="P94" s="377"/>
      <c r="Q94" s="377"/>
      <c r="R94" s="377"/>
      <c r="S94" s="377"/>
      <c r="T94" s="377"/>
      <c r="U94" s="377"/>
      <c r="V94" s="377"/>
      <c r="W94" s="377"/>
      <c r="X94" s="377"/>
      <c r="Y94" s="377"/>
      <c r="Z94" s="377"/>
      <c r="AA94" s="377"/>
      <c r="AB94" s="377"/>
      <c r="AC94" s="377"/>
      <c r="AD94" s="377"/>
      <c r="AE94" s="377"/>
      <c r="AF94" s="377"/>
      <c r="AG94" s="377"/>
      <c r="AH94" s="377"/>
      <c r="AI94" s="377"/>
      <c r="AJ94" s="377"/>
      <c r="AK94" s="377"/>
      <c r="AL94" s="377"/>
      <c r="AM94" s="377"/>
      <c r="AN94" s="377"/>
      <c r="AO94" s="377"/>
      <c r="AP94" s="377"/>
      <c r="AQ94" s="377"/>
      <c r="AR94" s="377"/>
      <c r="AS94" s="377"/>
      <c r="AT94" s="377"/>
      <c r="AU94" s="377"/>
      <c r="AV94" s="377"/>
      <c r="AW94" s="377"/>
      <c r="AX94" s="377"/>
      <c r="AY94" s="377"/>
      <c r="AZ94" s="377"/>
      <c r="BA94" s="377"/>
      <c r="BB94" s="377"/>
      <c r="BC94" s="377"/>
      <c r="BD94" s="377"/>
      <c r="BE94" s="377"/>
      <c r="BF94" s="377"/>
      <c r="BG94" s="377"/>
      <c r="BH94" s="377"/>
      <c r="BI94" s="377"/>
      <c r="BJ94" s="377"/>
      <c r="BK94" s="377"/>
      <c r="BL94" s="377"/>
      <c r="BM94" s="377"/>
      <c r="BN94" s="377"/>
      <c r="BO94" s="377"/>
      <c r="BP94" s="377"/>
      <c r="BQ94" s="377"/>
      <c r="BR94" s="377"/>
      <c r="BS94" s="377"/>
      <c r="BT94" s="377"/>
      <c r="BU94" s="377"/>
      <c r="BV94" s="377"/>
      <c r="BW94" s="377"/>
      <c r="BX94" s="377"/>
      <c r="BY94" s="377"/>
      <c r="BZ94" s="377"/>
      <c r="CA94" s="377"/>
      <c r="CB94" s="377"/>
      <c r="CC94" s="377"/>
      <c r="CD94" s="377"/>
      <c r="CE94" s="377"/>
      <c r="CF94" s="377"/>
      <c r="CG94" s="377"/>
      <c r="CH94" s="377"/>
      <c r="CI94" s="377"/>
      <c r="CJ94" s="377"/>
      <c r="CK94" s="377"/>
      <c r="CL94" s="377"/>
      <c r="CM94" s="377"/>
      <c r="CN94" s="377"/>
      <c r="CO94" s="377"/>
      <c r="CP94" s="377"/>
      <c r="CQ94" s="377"/>
      <c r="CR94" s="377"/>
      <c r="CS94" s="377"/>
      <c r="CT94" s="377"/>
      <c r="CU94" s="377"/>
      <c r="CV94" s="384"/>
      <c r="CW94" s="384"/>
      <c r="CX94" s="384"/>
      <c r="CY94" s="384"/>
      <c r="CZ94" s="384"/>
      <c r="DA94" s="384"/>
      <c r="DB94" s="384"/>
      <c r="DC94" s="384"/>
      <c r="DD94" s="377"/>
      <c r="DE94" s="377"/>
      <c r="DF94" s="377"/>
      <c r="DG94" s="377"/>
      <c r="DH94" s="377"/>
      <c r="DI94" s="377"/>
      <c r="DJ94" s="377"/>
      <c r="DK94" s="377"/>
      <c r="DL94" s="377"/>
      <c r="DM94" s="377"/>
      <c r="DN94" s="377"/>
      <c r="DO94" s="377"/>
      <c r="DP94" s="377"/>
      <c r="DQ94" s="377"/>
      <c r="DR94" s="377"/>
      <c r="DS94" s="377"/>
      <c r="DT94" s="377"/>
      <c r="DU94" s="377"/>
      <c r="DV94" s="377"/>
      <c r="DW94" s="377"/>
      <c r="DX94" s="377"/>
      <c r="DY94" s="377"/>
      <c r="DZ94" s="377"/>
      <c r="EA94" s="377"/>
      <c r="EB94" s="377"/>
      <c r="EC94" s="377"/>
      <c r="ED94" s="377"/>
      <c r="EE94" s="377"/>
      <c r="EF94" s="377"/>
      <c r="EG94" s="377"/>
      <c r="EH94" s="377"/>
      <c r="EI94" s="377"/>
      <c r="EJ94" s="377"/>
      <c r="EK94" s="377"/>
      <c r="EL94" s="377"/>
      <c r="EM94" s="377"/>
      <c r="EN94" s="377"/>
    </row>
    <row r="95" spans="2:131" s="414" customFormat="1" ht="7.5" customHeight="1">
      <c r="B95" s="377"/>
      <c r="C95" s="377"/>
      <c r="D95" s="377"/>
      <c r="E95" s="377"/>
      <c r="F95" s="377"/>
      <c r="G95" s="377"/>
      <c r="H95" s="377"/>
      <c r="I95" s="377"/>
      <c r="J95" s="377"/>
      <c r="K95" s="377"/>
      <c r="L95" s="377"/>
      <c r="M95" s="377"/>
      <c r="N95" s="377"/>
      <c r="O95" s="377"/>
      <c r="P95" s="377"/>
      <c r="Q95" s="377"/>
      <c r="R95" s="377"/>
      <c r="S95" s="377"/>
      <c r="T95" s="377"/>
      <c r="U95" s="377"/>
      <c r="V95" s="377"/>
      <c r="W95" s="377"/>
      <c r="X95" s="377"/>
      <c r="Y95" s="377"/>
      <c r="Z95" s="377"/>
      <c r="AA95" s="377"/>
      <c r="AB95" s="377"/>
      <c r="AC95" s="377"/>
      <c r="AD95" s="377"/>
      <c r="AE95" s="377"/>
      <c r="AF95" s="377"/>
      <c r="AG95" s="377"/>
      <c r="AH95" s="377"/>
      <c r="AI95" s="377"/>
      <c r="AJ95" s="377"/>
      <c r="AK95" s="377"/>
      <c r="AL95" s="377"/>
      <c r="AM95" s="377"/>
      <c r="AN95" s="377"/>
      <c r="AO95" s="377"/>
      <c r="AP95" s="377"/>
      <c r="AQ95" s="377"/>
      <c r="AR95" s="377"/>
      <c r="AS95" s="377"/>
      <c r="AT95" s="377"/>
      <c r="AU95" s="377"/>
      <c r="AV95" s="377"/>
      <c r="AW95" s="377"/>
      <c r="AX95" s="377"/>
      <c r="AY95" s="377"/>
      <c r="AZ95" s="377"/>
      <c r="BA95" s="377"/>
      <c r="BB95" s="377"/>
      <c r="BC95" s="377"/>
      <c r="BD95" s="377"/>
      <c r="BE95" s="377"/>
      <c r="BF95" s="377"/>
      <c r="BG95" s="377"/>
      <c r="BH95" s="377"/>
      <c r="BI95" s="377"/>
      <c r="BJ95" s="377"/>
      <c r="BK95" s="377"/>
      <c r="BL95" s="377"/>
      <c r="BM95" s="377"/>
      <c r="BN95" s="377"/>
      <c r="BO95" s="377"/>
      <c r="BP95" s="377"/>
      <c r="BQ95" s="377"/>
      <c r="BR95" s="377"/>
      <c r="BS95" s="377"/>
      <c r="BT95" s="377"/>
      <c r="BU95" s="377"/>
      <c r="BV95" s="377"/>
      <c r="BW95" s="377"/>
      <c r="BX95" s="377"/>
      <c r="BY95" s="377"/>
      <c r="BZ95" s="377"/>
      <c r="CA95" s="377"/>
      <c r="CB95" s="377"/>
      <c r="CC95" s="377"/>
      <c r="CD95" s="377"/>
      <c r="CE95" s="377"/>
      <c r="CF95" s="377"/>
      <c r="CG95" s="377"/>
      <c r="CH95" s="377"/>
      <c r="CI95" s="377"/>
      <c r="CJ95" s="377"/>
      <c r="CK95" s="377"/>
      <c r="CL95" s="377"/>
      <c r="CM95" s="377"/>
      <c r="CN95" s="377"/>
      <c r="CO95" s="377"/>
      <c r="CP95" s="377"/>
      <c r="CQ95" s="377"/>
      <c r="CR95" s="377"/>
      <c r="CS95" s="377"/>
      <c r="CT95" s="377"/>
      <c r="CU95" s="377"/>
      <c r="CV95" s="384"/>
      <c r="CW95" s="384"/>
      <c r="CX95" s="384"/>
      <c r="CY95" s="384"/>
      <c r="CZ95" s="384"/>
      <c r="DA95" s="384"/>
      <c r="DB95" s="384"/>
      <c r="DC95" s="384"/>
      <c r="DF95" s="377"/>
      <c r="DG95" s="377"/>
      <c r="DH95" s="377"/>
      <c r="DI95" s="377"/>
      <c r="DJ95" s="377"/>
      <c r="DK95" s="377"/>
      <c r="DL95" s="377"/>
      <c r="DM95" s="377"/>
      <c r="DN95" s="377"/>
      <c r="DO95" s="377"/>
      <c r="DP95" s="377"/>
      <c r="DQ95" s="377"/>
      <c r="DR95" s="377"/>
      <c r="DS95" s="377"/>
      <c r="DT95" s="377"/>
      <c r="DU95" s="377"/>
      <c r="DV95" s="377"/>
      <c r="DW95" s="377"/>
      <c r="DX95" s="377"/>
      <c r="DY95" s="377"/>
      <c r="DZ95" s="377"/>
      <c r="EA95" s="384"/>
    </row>
    <row r="96" spans="2:131" s="414" customFormat="1" ht="7.5" customHeight="1">
      <c r="B96" s="377"/>
      <c r="C96" s="377"/>
      <c r="D96" s="377"/>
      <c r="E96" s="377"/>
      <c r="F96" s="377"/>
      <c r="G96" s="377"/>
      <c r="H96" s="377"/>
      <c r="I96" s="377"/>
      <c r="J96" s="377"/>
      <c r="K96" s="377"/>
      <c r="L96" s="377"/>
      <c r="M96" s="377"/>
      <c r="N96" s="377"/>
      <c r="O96" s="377"/>
      <c r="P96" s="377"/>
      <c r="Q96" s="377"/>
      <c r="R96" s="377"/>
      <c r="S96" s="377"/>
      <c r="T96" s="377"/>
      <c r="U96" s="377"/>
      <c r="V96" s="377"/>
      <c r="W96" s="377"/>
      <c r="X96" s="377"/>
      <c r="Y96" s="377"/>
      <c r="Z96" s="377"/>
      <c r="AA96" s="377"/>
      <c r="AB96" s="377"/>
      <c r="AC96" s="377"/>
      <c r="AD96" s="377"/>
      <c r="AE96" s="377"/>
      <c r="AF96" s="377"/>
      <c r="AG96" s="377"/>
      <c r="AH96" s="377"/>
      <c r="AI96" s="377"/>
      <c r="AJ96" s="377"/>
      <c r="AK96" s="377"/>
      <c r="AL96" s="377"/>
      <c r="AM96" s="377"/>
      <c r="AN96" s="377"/>
      <c r="AO96" s="377"/>
      <c r="AP96" s="377"/>
      <c r="AQ96" s="377"/>
      <c r="AR96" s="377"/>
      <c r="AS96" s="377"/>
      <c r="AT96" s="377"/>
      <c r="AU96" s="377"/>
      <c r="AV96" s="377"/>
      <c r="AW96" s="377"/>
      <c r="AX96" s="377"/>
      <c r="AY96" s="377"/>
      <c r="AZ96" s="377"/>
      <c r="BA96" s="377"/>
      <c r="BB96" s="377"/>
      <c r="BC96" s="377"/>
      <c r="BD96" s="377"/>
      <c r="BE96" s="377"/>
      <c r="BF96" s="377"/>
      <c r="BG96" s="377"/>
      <c r="BH96" s="377"/>
      <c r="BI96" s="377"/>
      <c r="BJ96" s="377"/>
      <c r="BK96" s="377"/>
      <c r="BL96" s="377"/>
      <c r="BM96" s="377"/>
      <c r="BN96" s="377"/>
      <c r="BO96" s="377"/>
      <c r="BP96" s="377"/>
      <c r="BQ96" s="377"/>
      <c r="BR96" s="377"/>
      <c r="BS96" s="377"/>
      <c r="BT96" s="377"/>
      <c r="BU96" s="377"/>
      <c r="BV96" s="377"/>
      <c r="BW96" s="377"/>
      <c r="BX96" s="377"/>
      <c r="BY96" s="377"/>
      <c r="BZ96" s="377"/>
      <c r="CA96" s="377"/>
      <c r="CB96" s="377"/>
      <c r="CC96" s="377"/>
      <c r="CD96" s="377"/>
      <c r="CE96" s="377"/>
      <c r="CF96" s="377"/>
      <c r="CG96" s="377"/>
      <c r="CH96" s="377"/>
      <c r="CI96" s="377"/>
      <c r="CJ96" s="377"/>
      <c r="CK96" s="377"/>
      <c r="CL96" s="377"/>
      <c r="CM96" s="377"/>
      <c r="CN96" s="377"/>
      <c r="CO96" s="377"/>
      <c r="CP96" s="377"/>
      <c r="CQ96" s="377"/>
      <c r="CR96" s="377"/>
      <c r="CS96" s="377"/>
      <c r="CT96" s="377"/>
      <c r="CU96" s="377"/>
      <c r="CV96" s="384"/>
      <c r="CW96" s="384"/>
      <c r="CX96" s="384"/>
      <c r="CY96" s="384"/>
      <c r="CZ96" s="384"/>
      <c r="DA96" s="384"/>
      <c r="DB96" s="384"/>
      <c r="DC96" s="384"/>
      <c r="DF96" s="377"/>
      <c r="DG96" s="377"/>
      <c r="DH96" s="377"/>
      <c r="DI96" s="377"/>
      <c r="DJ96" s="377"/>
      <c r="DK96" s="377"/>
      <c r="DL96" s="377"/>
      <c r="DM96" s="377"/>
      <c r="DN96" s="377"/>
      <c r="DO96" s="377"/>
      <c r="DP96" s="377"/>
      <c r="DQ96" s="377"/>
      <c r="DR96" s="377"/>
      <c r="DS96" s="377"/>
      <c r="DT96" s="377"/>
      <c r="DU96" s="377"/>
      <c r="DV96" s="377"/>
      <c r="DW96" s="377"/>
      <c r="DX96" s="377"/>
      <c r="DY96" s="377"/>
      <c r="DZ96" s="377"/>
      <c r="EA96" s="384"/>
    </row>
    <row r="97" spans="2:131" s="414" customFormat="1" ht="7.5" customHeight="1">
      <c r="B97" s="377"/>
      <c r="C97" s="377"/>
      <c r="D97" s="377"/>
      <c r="E97" s="377"/>
      <c r="F97" s="377"/>
      <c r="G97" s="377"/>
      <c r="H97" s="377"/>
      <c r="I97" s="377"/>
      <c r="J97" s="377"/>
      <c r="K97" s="377"/>
      <c r="L97" s="377"/>
      <c r="M97" s="377"/>
      <c r="N97" s="377"/>
      <c r="O97" s="377"/>
      <c r="P97" s="377"/>
      <c r="Q97" s="377"/>
      <c r="R97" s="377"/>
      <c r="S97" s="377"/>
      <c r="T97" s="377"/>
      <c r="U97" s="377"/>
      <c r="V97" s="377"/>
      <c r="W97" s="377"/>
      <c r="X97" s="377"/>
      <c r="Y97" s="377"/>
      <c r="Z97" s="377"/>
      <c r="AA97" s="377"/>
      <c r="AB97" s="377"/>
      <c r="AC97" s="377"/>
      <c r="AD97" s="377"/>
      <c r="AE97" s="377"/>
      <c r="AF97" s="377"/>
      <c r="AG97" s="377"/>
      <c r="AH97" s="377"/>
      <c r="AI97" s="377"/>
      <c r="AJ97" s="377"/>
      <c r="AK97" s="377"/>
      <c r="AL97" s="377"/>
      <c r="AM97" s="377"/>
      <c r="AN97" s="377"/>
      <c r="AO97" s="377"/>
      <c r="AP97" s="377"/>
      <c r="AQ97" s="377"/>
      <c r="AR97" s="377"/>
      <c r="AS97" s="377"/>
      <c r="AT97" s="377"/>
      <c r="AU97" s="377"/>
      <c r="AV97" s="377"/>
      <c r="AW97" s="377"/>
      <c r="AX97" s="377"/>
      <c r="AY97" s="377"/>
      <c r="AZ97" s="377"/>
      <c r="BA97" s="377"/>
      <c r="BB97" s="377"/>
      <c r="BC97" s="377"/>
      <c r="BD97" s="377"/>
      <c r="BE97" s="377"/>
      <c r="BF97" s="377"/>
      <c r="BG97" s="377"/>
      <c r="BH97" s="377"/>
      <c r="BI97" s="377"/>
      <c r="BJ97" s="377"/>
      <c r="BK97" s="377"/>
      <c r="BL97" s="377"/>
      <c r="BM97" s="377"/>
      <c r="BN97" s="377"/>
      <c r="BO97" s="377"/>
      <c r="BP97" s="377"/>
      <c r="BQ97" s="377"/>
      <c r="BR97" s="377"/>
      <c r="BS97" s="377"/>
      <c r="BT97" s="377"/>
      <c r="BU97" s="377"/>
      <c r="BV97" s="377"/>
      <c r="BW97" s="377"/>
      <c r="BX97" s="377"/>
      <c r="BY97" s="377"/>
      <c r="BZ97" s="377"/>
      <c r="CA97" s="377"/>
      <c r="CB97" s="377"/>
      <c r="CC97" s="377"/>
      <c r="CD97" s="377"/>
      <c r="CE97" s="377"/>
      <c r="CF97" s="377"/>
      <c r="CG97" s="377"/>
      <c r="CH97" s="377"/>
      <c r="CI97" s="377"/>
      <c r="CJ97" s="377"/>
      <c r="CK97" s="377"/>
      <c r="CL97" s="377"/>
      <c r="CM97" s="377"/>
      <c r="CN97" s="377"/>
      <c r="CO97" s="377"/>
      <c r="CP97" s="377"/>
      <c r="CQ97" s="377"/>
      <c r="CR97" s="377"/>
      <c r="CS97" s="377"/>
      <c r="CT97" s="377"/>
      <c r="CU97" s="377"/>
      <c r="CV97" s="384"/>
      <c r="CW97" s="384"/>
      <c r="CX97" s="384"/>
      <c r="CY97" s="384"/>
      <c r="CZ97" s="384"/>
      <c r="DA97" s="384"/>
      <c r="DB97" s="384"/>
      <c r="DC97" s="384"/>
      <c r="DF97" s="377"/>
      <c r="DG97" s="377"/>
      <c r="DH97" s="377"/>
      <c r="DI97" s="377"/>
      <c r="DJ97" s="377"/>
      <c r="DK97" s="377"/>
      <c r="DL97" s="377"/>
      <c r="DM97" s="377"/>
      <c r="DN97" s="377"/>
      <c r="DO97" s="377"/>
      <c r="DP97" s="377"/>
      <c r="DQ97" s="377"/>
      <c r="DR97" s="377"/>
      <c r="DS97" s="377"/>
      <c r="DT97" s="377"/>
      <c r="DU97" s="377"/>
      <c r="DV97" s="377"/>
      <c r="DW97" s="377"/>
      <c r="DX97" s="377"/>
      <c r="DY97" s="377"/>
      <c r="DZ97" s="377"/>
      <c r="EA97" s="377"/>
    </row>
    <row r="98" spans="2:131" s="414" customFormat="1" ht="7.5" customHeight="1">
      <c r="B98" s="377"/>
      <c r="C98" s="377"/>
      <c r="D98" s="377"/>
      <c r="E98" s="377"/>
      <c r="F98" s="377"/>
      <c r="G98" s="377"/>
      <c r="H98" s="377"/>
      <c r="I98" s="377"/>
      <c r="J98" s="377"/>
      <c r="K98" s="377"/>
      <c r="L98" s="377"/>
      <c r="M98" s="377"/>
      <c r="N98" s="377"/>
      <c r="O98" s="377"/>
      <c r="P98" s="377"/>
      <c r="Q98" s="377"/>
      <c r="R98" s="377"/>
      <c r="S98" s="377"/>
      <c r="T98" s="377"/>
      <c r="U98" s="377"/>
      <c r="V98" s="377"/>
      <c r="W98" s="377"/>
      <c r="X98" s="377"/>
      <c r="Y98" s="377"/>
      <c r="Z98" s="377"/>
      <c r="AA98" s="377"/>
      <c r="AB98" s="377"/>
      <c r="AC98" s="377"/>
      <c r="AD98" s="377"/>
      <c r="AE98" s="377"/>
      <c r="AF98" s="377"/>
      <c r="AG98" s="377"/>
      <c r="AH98" s="377"/>
      <c r="AI98" s="377"/>
      <c r="AJ98" s="377"/>
      <c r="AK98" s="377"/>
      <c r="AL98" s="377"/>
      <c r="AM98" s="377"/>
      <c r="AN98" s="377"/>
      <c r="AO98" s="377"/>
      <c r="AP98" s="377"/>
      <c r="AQ98" s="377"/>
      <c r="AR98" s="377"/>
      <c r="AS98" s="377"/>
      <c r="AT98" s="377"/>
      <c r="AU98" s="377"/>
      <c r="AV98" s="377"/>
      <c r="AW98" s="377"/>
      <c r="AX98" s="377"/>
      <c r="AY98" s="377"/>
      <c r="AZ98" s="377"/>
      <c r="BA98" s="377"/>
      <c r="BB98" s="377"/>
      <c r="BC98" s="377"/>
      <c r="BD98" s="377"/>
      <c r="BE98" s="377"/>
      <c r="BF98" s="377"/>
      <c r="BG98" s="377"/>
      <c r="BH98" s="377"/>
      <c r="BI98" s="377"/>
      <c r="BJ98" s="377"/>
      <c r="BK98" s="377"/>
      <c r="BL98" s="377"/>
      <c r="BM98" s="377"/>
      <c r="BN98" s="377"/>
      <c r="BO98" s="377"/>
      <c r="BP98" s="377"/>
      <c r="BQ98" s="377"/>
      <c r="BR98" s="377"/>
      <c r="BS98" s="377"/>
      <c r="BT98" s="377"/>
      <c r="BU98" s="377"/>
      <c r="BV98" s="377"/>
      <c r="BW98" s="377"/>
      <c r="BX98" s="377"/>
      <c r="BY98" s="377"/>
      <c r="BZ98" s="377"/>
      <c r="CA98" s="377"/>
      <c r="CB98" s="377"/>
      <c r="CC98" s="377"/>
      <c r="CD98" s="377"/>
      <c r="CE98" s="377"/>
      <c r="CF98" s="377"/>
      <c r="CG98" s="377"/>
      <c r="CH98" s="377"/>
      <c r="CI98" s="377"/>
      <c r="CJ98" s="377"/>
      <c r="CK98" s="377"/>
      <c r="CL98" s="377"/>
      <c r="CM98" s="377"/>
      <c r="CN98" s="377"/>
      <c r="CO98" s="377"/>
      <c r="CP98" s="377"/>
      <c r="CQ98" s="377"/>
      <c r="CR98" s="377"/>
      <c r="CS98" s="377"/>
      <c r="CT98" s="377"/>
      <c r="CU98" s="377"/>
      <c r="CV98" s="384"/>
      <c r="CW98" s="384"/>
      <c r="CX98" s="384"/>
      <c r="CY98" s="384"/>
      <c r="CZ98" s="384"/>
      <c r="DA98" s="384"/>
      <c r="DB98" s="384"/>
      <c r="DC98" s="384"/>
      <c r="DF98" s="409"/>
      <c r="DG98" s="409"/>
      <c r="DH98" s="409"/>
      <c r="DI98" s="409"/>
      <c r="DJ98" s="409"/>
      <c r="DK98" s="409"/>
      <c r="DL98" s="409"/>
      <c r="DM98" s="409"/>
      <c r="DN98" s="409"/>
      <c r="DO98" s="409"/>
      <c r="DP98" s="409"/>
      <c r="DQ98" s="409"/>
      <c r="DR98" s="409"/>
      <c r="DS98" s="409"/>
      <c r="DT98" s="409"/>
      <c r="DU98" s="409"/>
      <c r="DV98" s="409"/>
      <c r="DW98" s="409"/>
      <c r="DX98" s="409"/>
      <c r="DY98" s="409"/>
      <c r="DZ98" s="409"/>
      <c r="EA98" s="377"/>
    </row>
    <row r="99" spans="100:131" ht="7.5" customHeight="1">
      <c r="CV99" s="384"/>
      <c r="CW99" s="384"/>
      <c r="CX99" s="384"/>
      <c r="CY99" s="384"/>
      <c r="CZ99" s="384"/>
      <c r="DA99" s="384"/>
      <c r="DB99" s="384"/>
      <c r="DC99" s="384"/>
      <c r="DF99" s="409"/>
      <c r="DG99" s="409"/>
      <c r="DH99" s="409"/>
      <c r="DI99" s="409"/>
      <c r="DJ99" s="409"/>
      <c r="DK99" s="409"/>
      <c r="DL99" s="409"/>
      <c r="DM99" s="409"/>
      <c r="DN99" s="409"/>
      <c r="DO99" s="409"/>
      <c r="DP99" s="409"/>
      <c r="DQ99" s="409"/>
      <c r="DR99" s="409"/>
      <c r="DS99" s="409"/>
      <c r="DT99" s="409"/>
      <c r="DU99" s="409"/>
      <c r="DV99" s="409"/>
      <c r="DW99" s="409"/>
      <c r="DX99" s="409"/>
      <c r="DY99" s="409"/>
      <c r="DZ99" s="409"/>
      <c r="EA99" s="384"/>
    </row>
    <row r="100" spans="100:131" ht="7.5" customHeight="1">
      <c r="CV100" s="384"/>
      <c r="CW100" s="384"/>
      <c r="CX100" s="384"/>
      <c r="CY100" s="384"/>
      <c r="CZ100" s="384"/>
      <c r="DA100" s="384"/>
      <c r="DB100" s="384"/>
      <c r="DC100" s="384"/>
      <c r="EA100" s="384"/>
    </row>
    <row r="101" spans="100:131" ht="7.5" customHeight="1">
      <c r="CV101" s="384"/>
      <c r="CW101" s="384"/>
      <c r="CX101" s="384"/>
      <c r="CY101" s="384"/>
      <c r="CZ101" s="384"/>
      <c r="DA101" s="384"/>
      <c r="DB101" s="384"/>
      <c r="DC101" s="384"/>
      <c r="EA101" s="384"/>
    </row>
    <row r="102" spans="100:107" ht="7.5" customHeight="1">
      <c r="CV102" s="384"/>
      <c r="CW102" s="384"/>
      <c r="CX102" s="384"/>
      <c r="CY102" s="384"/>
      <c r="CZ102" s="384"/>
      <c r="DA102" s="384"/>
      <c r="DB102" s="384"/>
      <c r="DC102" s="384"/>
    </row>
    <row r="103" spans="100:104" ht="7.5" customHeight="1">
      <c r="CV103" s="384"/>
      <c r="CW103" s="384"/>
      <c r="CX103" s="384"/>
      <c r="CY103" s="384"/>
      <c r="CZ103" s="384"/>
    </row>
    <row r="104" ht="7.5" customHeight="1">
      <c r="CZ104" s="384"/>
    </row>
  </sheetData>
  <sheetProtection/>
  <mergeCells count="121">
    <mergeCell ref="T16:W18"/>
    <mergeCell ref="AR24:AY27"/>
    <mergeCell ref="O20:S21"/>
    <mergeCell ref="F20:J21"/>
    <mergeCell ref="F12:J13"/>
    <mergeCell ref="O12:S13"/>
    <mergeCell ref="T24:W26"/>
    <mergeCell ref="AB24:AE26"/>
    <mergeCell ref="L20:N21"/>
    <mergeCell ref="L16:N17"/>
    <mergeCell ref="O16:S17"/>
    <mergeCell ref="C22:E23"/>
    <mergeCell ref="L22:N23"/>
    <mergeCell ref="F24:J25"/>
    <mergeCell ref="C26:E27"/>
    <mergeCell ref="L26:N27"/>
    <mergeCell ref="F26:J26"/>
    <mergeCell ref="C24:E25"/>
    <mergeCell ref="L24:N25"/>
    <mergeCell ref="C20:E21"/>
    <mergeCell ref="AJ24:AM26"/>
    <mergeCell ref="AG24:AI26"/>
    <mergeCell ref="BD22:BG23"/>
    <mergeCell ref="AG20:AI22"/>
    <mergeCell ref="AJ20:AQ23"/>
    <mergeCell ref="AW20:AY22"/>
    <mergeCell ref="BD20:BG21"/>
    <mergeCell ref="BA22:BC23"/>
    <mergeCell ref="BA20:BC21"/>
    <mergeCell ref="AZ22:AZ23"/>
    <mergeCell ref="AZ26:AZ27"/>
    <mergeCell ref="X24:X26"/>
    <mergeCell ref="O24:S25"/>
    <mergeCell ref="BA26:BC27"/>
    <mergeCell ref="BD26:BG27"/>
    <mergeCell ref="T20:W22"/>
    <mergeCell ref="AB20:AE22"/>
    <mergeCell ref="AR20:AU22"/>
    <mergeCell ref="O22:S22"/>
    <mergeCell ref="BA24:BC25"/>
    <mergeCell ref="Y16:AA18"/>
    <mergeCell ref="AW16:AY18"/>
    <mergeCell ref="AO24:AQ26"/>
    <mergeCell ref="Y24:AA26"/>
    <mergeCell ref="BD24:BG25"/>
    <mergeCell ref="F16:J17"/>
    <mergeCell ref="Y20:AA22"/>
    <mergeCell ref="BD18:BG19"/>
    <mergeCell ref="AZ18:AZ19"/>
    <mergeCell ref="F22:J22"/>
    <mergeCell ref="BB8:BG9"/>
    <mergeCell ref="BB10:BG11"/>
    <mergeCell ref="AZ10:BA11"/>
    <mergeCell ref="L18:N19"/>
    <mergeCell ref="AO16:AQ18"/>
    <mergeCell ref="AN16:AN18"/>
    <mergeCell ref="AB12:AE14"/>
    <mergeCell ref="BD16:BG17"/>
    <mergeCell ref="T12:AA15"/>
    <mergeCell ref="AR12:AU14"/>
    <mergeCell ref="AB16:AI19"/>
    <mergeCell ref="AZ8:AZ9"/>
    <mergeCell ref="AZ12:AZ13"/>
    <mergeCell ref="AZ14:AZ15"/>
    <mergeCell ref="AR10:AY11"/>
    <mergeCell ref="AO12:AQ14"/>
    <mergeCell ref="C2:BG3"/>
    <mergeCell ref="C6:BG7"/>
    <mergeCell ref="C8:S11"/>
    <mergeCell ref="T8:AA9"/>
    <mergeCell ref="AB8:AI9"/>
    <mergeCell ref="AJ8:AQ9"/>
    <mergeCell ref="AR8:AY9"/>
    <mergeCell ref="T10:AA11"/>
    <mergeCell ref="AB10:AI11"/>
    <mergeCell ref="AJ10:AQ11"/>
    <mergeCell ref="AV20:AV22"/>
    <mergeCell ref="BA16:BC17"/>
    <mergeCell ref="AJ16:AM18"/>
    <mergeCell ref="AR16:AU18"/>
    <mergeCell ref="AZ20:AZ21"/>
    <mergeCell ref="BA18:BC19"/>
    <mergeCell ref="AZ16:AZ17"/>
    <mergeCell ref="BD12:BG13"/>
    <mergeCell ref="O26:S26"/>
    <mergeCell ref="AF12:AF14"/>
    <mergeCell ref="AF20:AF22"/>
    <mergeCell ref="AF24:AF26"/>
    <mergeCell ref="AN12:AN14"/>
    <mergeCell ref="AN24:AN26"/>
    <mergeCell ref="BD14:BG15"/>
    <mergeCell ref="AW12:AY14"/>
    <mergeCell ref="AV16:AV18"/>
    <mergeCell ref="B24:B25"/>
    <mergeCell ref="K12:K13"/>
    <mergeCell ref="K16:K17"/>
    <mergeCell ref="K20:K21"/>
    <mergeCell ref="K24:K25"/>
    <mergeCell ref="C18:E19"/>
    <mergeCell ref="C14:E15"/>
    <mergeCell ref="C12:E13"/>
    <mergeCell ref="O18:S18"/>
    <mergeCell ref="X16:X18"/>
    <mergeCell ref="BA14:BC15"/>
    <mergeCell ref="AG12:AI14"/>
    <mergeCell ref="B12:B13"/>
    <mergeCell ref="B16:B17"/>
    <mergeCell ref="BA12:BC13"/>
    <mergeCell ref="AJ12:AM14"/>
    <mergeCell ref="L14:N15"/>
    <mergeCell ref="L12:N13"/>
    <mergeCell ref="AU5:BF5"/>
    <mergeCell ref="D5:AA5"/>
    <mergeCell ref="X20:X22"/>
    <mergeCell ref="AV12:AV14"/>
    <mergeCell ref="E4:BG4"/>
    <mergeCell ref="C31:CW32"/>
    <mergeCell ref="C16:E17"/>
    <mergeCell ref="F14:J14"/>
    <mergeCell ref="O14:S14"/>
    <mergeCell ref="F18:J18"/>
  </mergeCells>
  <printOptions/>
  <pageMargins left="0" right="0" top="0" bottom="0" header="0.31496062992125984" footer="0.31496062992125984"/>
  <pageSetup horizontalDpi="300" verticalDpi="300" orientation="portrait" paperSize="9" scale="11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3:EU159"/>
  <sheetViews>
    <sheetView zoomScaleSheetLayoutView="100" zoomScalePageLayoutView="0" workbookViewId="0" topLeftCell="A51">
      <selection activeCell="C66" sqref="C66:CW67"/>
    </sheetView>
  </sheetViews>
  <sheetFormatPr defaultColWidth="1.25" defaultRowHeight="7.5" customHeight="1"/>
  <cols>
    <col min="1" max="1" width="0.6171875" style="264" customWidth="1"/>
    <col min="2" max="2" width="3.375" style="264" hidden="1" customWidth="1"/>
    <col min="3" max="4" width="1.25" style="264" hidden="1" customWidth="1"/>
    <col min="5" max="5" width="2.625" style="264" hidden="1" customWidth="1"/>
    <col min="6" max="9" width="1.25" style="264" customWidth="1"/>
    <col min="10" max="10" width="1.875" style="264" customWidth="1"/>
    <col min="11" max="11" width="1.25" style="264" customWidth="1"/>
    <col min="12" max="13" width="1.25" style="264" hidden="1" customWidth="1"/>
    <col min="14" max="14" width="3.125" style="264" hidden="1" customWidth="1"/>
    <col min="15" max="18" width="1.25" style="264" customWidth="1"/>
    <col min="19" max="19" width="2.50390625" style="264" customWidth="1"/>
    <col min="20" max="22" width="1.25" style="264" customWidth="1"/>
    <col min="23" max="23" width="1.00390625" style="264" customWidth="1"/>
    <col min="24" max="26" width="1.25" style="264" customWidth="1"/>
    <col min="27" max="27" width="0.2421875" style="264" customWidth="1"/>
    <col min="28" max="30" width="1.25" style="264" customWidth="1"/>
    <col min="31" max="31" width="0.74609375" style="264" customWidth="1"/>
    <col min="32" max="34" width="1.25" style="264" customWidth="1"/>
    <col min="35" max="35" width="1.37890625" style="264" hidden="1" customWidth="1"/>
    <col min="36" max="38" width="1.25" style="264" customWidth="1"/>
    <col min="39" max="39" width="0.875" style="264" customWidth="1"/>
    <col min="40" max="42" width="1.25" style="264" customWidth="1"/>
    <col min="43" max="43" width="0.12890625" style="264" customWidth="1"/>
    <col min="44" max="44" width="1.4921875" style="264" customWidth="1"/>
    <col min="45" max="51" width="1.25" style="264" customWidth="1"/>
    <col min="52" max="52" width="0.37109375" style="264" customWidth="1"/>
    <col min="53" max="53" width="3.25390625" style="264" hidden="1" customWidth="1"/>
    <col min="54" max="55" width="1.25" style="264" hidden="1" customWidth="1"/>
    <col min="56" max="56" width="3.625" style="264" hidden="1" customWidth="1"/>
    <col min="57" max="59" width="1.25" style="264" customWidth="1"/>
    <col min="60" max="60" width="1.625" style="264" customWidth="1"/>
    <col min="61" max="61" width="1.25" style="264" customWidth="1"/>
    <col min="62" max="62" width="0.6171875" style="264" customWidth="1"/>
    <col min="63" max="64" width="1.25" style="264" hidden="1" customWidth="1"/>
    <col min="65" max="65" width="2.75390625" style="264" hidden="1" customWidth="1"/>
    <col min="66" max="73" width="1.25" style="264" customWidth="1"/>
    <col min="74" max="74" width="0.875" style="264" customWidth="1"/>
    <col min="75" max="77" width="1.25" style="264" customWidth="1"/>
    <col min="78" max="78" width="0.2421875" style="264" customWidth="1"/>
    <col min="79" max="81" width="1.25" style="264" customWidth="1"/>
    <col min="82" max="82" width="0.875" style="264" customWidth="1"/>
    <col min="83" max="83" width="1.25" style="264" customWidth="1"/>
    <col min="84" max="84" width="1.75390625" style="264" customWidth="1"/>
    <col min="85" max="85" width="1.25" style="264" customWidth="1"/>
    <col min="86" max="86" width="0.2421875" style="264" customWidth="1"/>
    <col min="87" max="89" width="1.25" style="264" customWidth="1"/>
    <col min="90" max="90" width="0.875" style="264" customWidth="1"/>
    <col min="91" max="91" width="1.25" style="264" customWidth="1"/>
    <col min="92" max="92" width="1.625" style="264" customWidth="1"/>
    <col min="93" max="93" width="1.25" style="264" customWidth="1"/>
    <col min="94" max="94" width="0.12890625" style="264" customWidth="1"/>
    <col min="95" max="255" width="1.25" style="264" customWidth="1"/>
    <col min="256" max="16384" width="1.25" style="264" customWidth="1"/>
  </cols>
  <sheetData>
    <row r="2" ht="15" customHeight="1"/>
    <row r="3" spans="3:92" ht="12" customHeight="1">
      <c r="C3" s="671" t="s">
        <v>1468</v>
      </c>
      <c r="D3" s="671"/>
      <c r="E3" s="671"/>
      <c r="F3" s="671"/>
      <c r="G3" s="671"/>
      <c r="H3" s="671"/>
      <c r="I3" s="671"/>
      <c r="J3" s="671"/>
      <c r="K3" s="671"/>
      <c r="L3" s="671"/>
      <c r="M3" s="671"/>
      <c r="N3" s="671"/>
      <c r="O3" s="671"/>
      <c r="P3" s="671"/>
      <c r="Q3" s="671"/>
      <c r="R3" s="671"/>
      <c r="S3" s="671"/>
      <c r="T3" s="671"/>
      <c r="U3" s="671"/>
      <c r="V3" s="671"/>
      <c r="W3" s="671"/>
      <c r="X3" s="671"/>
      <c r="Y3" s="671"/>
      <c r="Z3" s="671"/>
      <c r="AA3" s="671"/>
      <c r="AB3" s="671"/>
      <c r="AC3" s="671"/>
      <c r="AD3" s="671"/>
      <c r="AE3" s="671"/>
      <c r="AF3" s="671"/>
      <c r="AG3" s="671"/>
      <c r="AH3" s="671"/>
      <c r="AI3" s="671"/>
      <c r="AJ3" s="671"/>
      <c r="AK3" s="671"/>
      <c r="AL3" s="671"/>
      <c r="AM3" s="671"/>
      <c r="AN3" s="671"/>
      <c r="AO3" s="671"/>
      <c r="AP3" s="671"/>
      <c r="AQ3" s="671"/>
      <c r="AR3" s="671"/>
      <c r="AS3" s="671"/>
      <c r="AT3" s="671"/>
      <c r="AU3" s="671"/>
      <c r="AV3" s="671"/>
      <c r="AW3" s="671"/>
      <c r="AX3" s="671"/>
      <c r="AY3" s="671"/>
      <c r="AZ3" s="671"/>
      <c r="BA3" s="671"/>
      <c r="BB3" s="671"/>
      <c r="BC3" s="671"/>
      <c r="BD3" s="671"/>
      <c r="BE3" s="671"/>
      <c r="BF3" s="671"/>
      <c r="BG3" s="671"/>
      <c r="BH3" s="671"/>
      <c r="BI3" s="671"/>
      <c r="BJ3" s="671"/>
      <c r="BK3" s="671"/>
      <c r="BL3" s="671"/>
      <c r="BM3" s="671"/>
      <c r="BN3" s="671"/>
      <c r="BO3" s="671"/>
      <c r="BP3" s="671"/>
      <c r="BQ3" s="671"/>
      <c r="BR3" s="671"/>
      <c r="BS3" s="671"/>
      <c r="BT3" s="671"/>
      <c r="BU3" s="671"/>
      <c r="BV3" s="671"/>
      <c r="BW3" s="671"/>
      <c r="BX3" s="671"/>
      <c r="BY3" s="671"/>
      <c r="BZ3" s="671"/>
      <c r="CA3" s="671"/>
      <c r="CB3" s="671"/>
      <c r="CC3" s="671"/>
      <c r="CD3" s="671"/>
      <c r="CE3" s="671"/>
      <c r="CF3" s="671"/>
      <c r="CG3" s="671"/>
      <c r="CH3" s="671"/>
      <c r="CI3" s="671"/>
      <c r="CJ3" s="671"/>
      <c r="CK3" s="671"/>
      <c r="CL3" s="671"/>
      <c r="CM3" s="671"/>
      <c r="CN3" s="671"/>
    </row>
    <row r="4" spans="3:92" ht="12" customHeight="1">
      <c r="C4" s="671"/>
      <c r="D4" s="671"/>
      <c r="E4" s="671"/>
      <c r="F4" s="671"/>
      <c r="G4" s="671"/>
      <c r="H4" s="671"/>
      <c r="I4" s="671"/>
      <c r="J4" s="671"/>
      <c r="K4" s="671"/>
      <c r="L4" s="671"/>
      <c r="M4" s="671"/>
      <c r="N4" s="671"/>
      <c r="O4" s="671"/>
      <c r="P4" s="671"/>
      <c r="Q4" s="671"/>
      <c r="R4" s="671"/>
      <c r="S4" s="671"/>
      <c r="T4" s="671"/>
      <c r="U4" s="671"/>
      <c r="V4" s="671"/>
      <c r="W4" s="671"/>
      <c r="X4" s="671"/>
      <c r="Y4" s="671"/>
      <c r="Z4" s="671"/>
      <c r="AA4" s="671"/>
      <c r="AB4" s="671"/>
      <c r="AC4" s="671"/>
      <c r="AD4" s="671"/>
      <c r="AE4" s="671"/>
      <c r="AF4" s="671"/>
      <c r="AG4" s="671"/>
      <c r="AH4" s="671"/>
      <c r="AI4" s="671"/>
      <c r="AJ4" s="671"/>
      <c r="AK4" s="671"/>
      <c r="AL4" s="671"/>
      <c r="AM4" s="671"/>
      <c r="AN4" s="671"/>
      <c r="AO4" s="671"/>
      <c r="AP4" s="671"/>
      <c r="AQ4" s="671"/>
      <c r="AR4" s="671"/>
      <c r="AS4" s="671"/>
      <c r="AT4" s="671"/>
      <c r="AU4" s="671"/>
      <c r="AV4" s="671"/>
      <c r="AW4" s="671"/>
      <c r="AX4" s="671"/>
      <c r="AY4" s="671"/>
      <c r="AZ4" s="671"/>
      <c r="BA4" s="671"/>
      <c r="BB4" s="671"/>
      <c r="BC4" s="671"/>
      <c r="BD4" s="671"/>
      <c r="BE4" s="671"/>
      <c r="BF4" s="671"/>
      <c r="BG4" s="671"/>
      <c r="BH4" s="671"/>
      <c r="BI4" s="671"/>
      <c r="BJ4" s="671"/>
      <c r="BK4" s="671"/>
      <c r="BL4" s="671"/>
      <c r="BM4" s="671"/>
      <c r="BN4" s="671"/>
      <c r="BO4" s="671"/>
      <c r="BP4" s="671"/>
      <c r="BQ4" s="671"/>
      <c r="BR4" s="671"/>
      <c r="BS4" s="671"/>
      <c r="BT4" s="671"/>
      <c r="BU4" s="671"/>
      <c r="BV4" s="671"/>
      <c r="BW4" s="671"/>
      <c r="BX4" s="671"/>
      <c r="BY4" s="671"/>
      <c r="BZ4" s="671"/>
      <c r="CA4" s="671"/>
      <c r="CB4" s="671"/>
      <c r="CC4" s="671"/>
      <c r="CD4" s="671"/>
      <c r="CE4" s="671"/>
      <c r="CF4" s="671"/>
      <c r="CG4" s="671"/>
      <c r="CH4" s="671"/>
      <c r="CI4" s="671"/>
      <c r="CJ4" s="671"/>
      <c r="CK4" s="671"/>
      <c r="CL4" s="671"/>
      <c r="CM4" s="671"/>
      <c r="CN4" s="671"/>
    </row>
    <row r="5" spans="3:92" ht="12" customHeight="1">
      <c r="C5" s="671"/>
      <c r="D5" s="671"/>
      <c r="E5" s="671"/>
      <c r="F5" s="671"/>
      <c r="G5" s="671"/>
      <c r="H5" s="671"/>
      <c r="I5" s="671"/>
      <c r="J5" s="671"/>
      <c r="K5" s="671"/>
      <c r="L5" s="671"/>
      <c r="M5" s="671"/>
      <c r="N5" s="671"/>
      <c r="O5" s="671"/>
      <c r="P5" s="671"/>
      <c r="Q5" s="671"/>
      <c r="R5" s="671"/>
      <c r="S5" s="671"/>
      <c r="T5" s="671"/>
      <c r="U5" s="671"/>
      <c r="V5" s="671"/>
      <c r="W5" s="671"/>
      <c r="X5" s="671"/>
      <c r="Y5" s="671"/>
      <c r="Z5" s="671"/>
      <c r="AA5" s="671"/>
      <c r="AB5" s="671"/>
      <c r="AC5" s="671"/>
      <c r="AD5" s="671"/>
      <c r="AE5" s="671"/>
      <c r="AF5" s="671"/>
      <c r="AG5" s="671"/>
      <c r="AH5" s="671"/>
      <c r="AI5" s="671"/>
      <c r="AJ5" s="671"/>
      <c r="AK5" s="671"/>
      <c r="AL5" s="671"/>
      <c r="AM5" s="671"/>
      <c r="AN5" s="671"/>
      <c r="AO5" s="671"/>
      <c r="AP5" s="671"/>
      <c r="AQ5" s="671"/>
      <c r="AR5" s="671"/>
      <c r="AS5" s="671"/>
      <c r="AT5" s="671"/>
      <c r="AU5" s="671"/>
      <c r="AV5" s="671"/>
      <c r="AW5" s="671"/>
      <c r="AX5" s="671"/>
      <c r="AY5" s="671"/>
      <c r="AZ5" s="671"/>
      <c r="BA5" s="671"/>
      <c r="BB5" s="671"/>
      <c r="BC5" s="671"/>
      <c r="BD5" s="671"/>
      <c r="BE5" s="671"/>
      <c r="BF5" s="671"/>
      <c r="BG5" s="671"/>
      <c r="BH5" s="671"/>
      <c r="BI5" s="671"/>
      <c r="BJ5" s="671"/>
      <c r="BK5" s="671"/>
      <c r="BL5" s="671"/>
      <c r="BM5" s="671"/>
      <c r="BN5" s="671"/>
      <c r="BO5" s="671"/>
      <c r="BP5" s="671"/>
      <c r="BQ5" s="671"/>
      <c r="BR5" s="671"/>
      <c r="BS5" s="671"/>
      <c r="BT5" s="671"/>
      <c r="BU5" s="671"/>
      <c r="BV5" s="671"/>
      <c r="BW5" s="671"/>
      <c r="BX5" s="671"/>
      <c r="BY5" s="671"/>
      <c r="BZ5" s="671"/>
      <c r="CA5" s="671"/>
      <c r="CB5" s="671"/>
      <c r="CC5" s="671"/>
      <c r="CD5" s="671"/>
      <c r="CE5" s="671"/>
      <c r="CF5" s="671"/>
      <c r="CG5" s="671"/>
      <c r="CH5" s="671"/>
      <c r="CI5" s="671"/>
      <c r="CJ5" s="671"/>
      <c r="CK5" s="671"/>
      <c r="CL5" s="671"/>
      <c r="CM5" s="671"/>
      <c r="CN5" s="671"/>
    </row>
    <row r="6" spans="3:92" ht="27.75" customHeight="1">
      <c r="C6" s="265"/>
      <c r="D6" s="265"/>
      <c r="E6" s="631" t="s">
        <v>1410</v>
      </c>
      <c r="F6" s="631"/>
      <c r="G6" s="631"/>
      <c r="H6" s="631"/>
      <c r="I6" s="631"/>
      <c r="J6" s="631"/>
      <c r="K6" s="631"/>
      <c r="L6" s="631"/>
      <c r="M6" s="631"/>
      <c r="N6" s="631"/>
      <c r="O6" s="631"/>
      <c r="P6" s="631"/>
      <c r="Q6" s="631"/>
      <c r="R6" s="631"/>
      <c r="S6" s="631"/>
      <c r="T6" s="631"/>
      <c r="U6" s="265"/>
      <c r="V6" s="633" t="s">
        <v>1411</v>
      </c>
      <c r="W6" s="633"/>
      <c r="X6" s="633"/>
      <c r="Y6" s="633"/>
      <c r="Z6" s="633"/>
      <c r="AA6" s="633"/>
      <c r="AB6" s="633"/>
      <c r="AC6" s="633"/>
      <c r="AD6" s="633"/>
      <c r="AE6" s="633"/>
      <c r="AF6" s="633"/>
      <c r="AG6" s="633"/>
      <c r="AH6" s="633"/>
      <c r="AI6" s="633"/>
      <c r="AJ6" s="633"/>
      <c r="AK6" s="633"/>
      <c r="AL6" s="633"/>
      <c r="AM6" s="633"/>
      <c r="AN6" s="633"/>
      <c r="AO6" s="633"/>
      <c r="AP6" s="633"/>
      <c r="AQ6" s="633"/>
      <c r="AR6" s="633"/>
      <c r="AS6" s="633"/>
      <c r="AT6" s="633"/>
      <c r="AU6" s="633"/>
      <c r="AV6" s="633"/>
      <c r="AW6" s="633"/>
      <c r="AX6" s="633"/>
      <c r="AY6" s="633"/>
      <c r="AZ6" s="633"/>
      <c r="BA6" s="633"/>
      <c r="BB6" s="633"/>
      <c r="BC6" s="633"/>
      <c r="BD6" s="633"/>
      <c r="BE6" s="633"/>
      <c r="BF6" s="633"/>
      <c r="BG6" s="633"/>
      <c r="BH6" s="633"/>
      <c r="BI6" s="633"/>
      <c r="BJ6" s="633"/>
      <c r="BK6" s="633"/>
      <c r="BL6" s="633"/>
      <c r="BM6" s="633"/>
      <c r="BN6" s="633"/>
      <c r="BO6" s="633"/>
      <c r="BP6" s="633"/>
      <c r="BQ6" s="633"/>
      <c r="BR6" s="633"/>
      <c r="BS6" s="633"/>
      <c r="BT6" s="633"/>
      <c r="BU6" s="633"/>
      <c r="BV6" s="633"/>
      <c r="BW6" s="633"/>
      <c r="BX6" s="633"/>
      <c r="BY6" s="633"/>
      <c r="BZ6" s="633"/>
      <c r="CA6" s="633"/>
      <c r="CB6" s="633"/>
      <c r="CC6" s="633"/>
      <c r="CD6" s="633"/>
      <c r="CE6" s="633"/>
      <c r="CF6" s="633"/>
      <c r="CG6" s="633"/>
      <c r="CH6" s="633"/>
      <c r="CI6" s="633"/>
      <c r="CJ6" s="633"/>
      <c r="CK6" s="633"/>
      <c r="CL6" s="633"/>
      <c r="CM6" s="265"/>
      <c r="CN6" s="265"/>
    </row>
    <row r="7" spans="3:101" ht="12" customHeight="1">
      <c r="C7" s="457" t="s">
        <v>1400</v>
      </c>
      <c r="D7" s="457"/>
      <c r="E7" s="457"/>
      <c r="F7" s="457"/>
      <c r="G7" s="457"/>
      <c r="H7" s="457"/>
      <c r="I7" s="457"/>
      <c r="J7" s="457"/>
      <c r="K7" s="457"/>
      <c r="L7" s="457"/>
      <c r="M7" s="457"/>
      <c r="N7" s="457"/>
      <c r="O7" s="457"/>
      <c r="P7" s="457"/>
      <c r="Q7" s="457"/>
      <c r="R7" s="457"/>
      <c r="S7" s="457"/>
      <c r="T7" s="457"/>
      <c r="U7" s="457"/>
      <c r="V7" s="457"/>
      <c r="W7" s="457"/>
      <c r="X7" s="457"/>
      <c r="Y7" s="457"/>
      <c r="Z7" s="457"/>
      <c r="AA7" s="457"/>
      <c r="AB7" s="457"/>
      <c r="AC7" s="457"/>
      <c r="AD7" s="457"/>
      <c r="AE7" s="457"/>
      <c r="AF7" s="457"/>
      <c r="AG7" s="457"/>
      <c r="AH7" s="457"/>
      <c r="AI7" s="457"/>
      <c r="AJ7" s="457"/>
      <c r="AK7" s="457"/>
      <c r="AL7" s="457"/>
      <c r="AM7" s="457"/>
      <c r="AN7" s="457"/>
      <c r="AO7" s="457"/>
      <c r="AP7" s="457"/>
      <c r="AQ7" s="457"/>
      <c r="AR7" s="457"/>
      <c r="AS7" s="457"/>
      <c r="AT7" s="457"/>
      <c r="AU7" s="457"/>
      <c r="AV7" s="457"/>
      <c r="AW7" s="457"/>
      <c r="AX7" s="457"/>
      <c r="AY7" s="457"/>
      <c r="BA7" s="630" t="s">
        <v>1413</v>
      </c>
      <c r="BB7" s="630"/>
      <c r="BC7" s="630"/>
      <c r="BD7" s="630"/>
      <c r="BE7" s="630"/>
      <c r="BF7" s="630"/>
      <c r="BG7" s="630"/>
      <c r="BH7" s="630"/>
      <c r="BI7" s="630"/>
      <c r="BJ7" s="630"/>
      <c r="BK7" s="630"/>
      <c r="BL7" s="630"/>
      <c r="BM7" s="630"/>
      <c r="BN7" s="630"/>
      <c r="BO7" s="630"/>
      <c r="BP7" s="630"/>
      <c r="BQ7" s="630"/>
      <c r="BR7" s="630"/>
      <c r="BS7" s="630"/>
      <c r="BT7" s="630"/>
      <c r="BU7" s="630"/>
      <c r="BV7" s="630"/>
      <c r="BW7" s="630"/>
      <c r="BX7" s="630"/>
      <c r="BY7" s="630"/>
      <c r="BZ7" s="630"/>
      <c r="CA7" s="630"/>
      <c r="CB7" s="630"/>
      <c r="CC7" s="630"/>
      <c r="CD7" s="630"/>
      <c r="CE7" s="630"/>
      <c r="CF7" s="630"/>
      <c r="CG7" s="630"/>
      <c r="CH7" s="630"/>
      <c r="CI7" s="630"/>
      <c r="CJ7" s="630"/>
      <c r="CK7" s="630"/>
      <c r="CL7" s="630"/>
      <c r="CM7" s="630"/>
      <c r="CN7" s="630"/>
      <c r="CO7" s="630"/>
      <c r="CP7" s="630"/>
      <c r="CQ7" s="630"/>
      <c r="CR7" s="630"/>
      <c r="CS7" s="630"/>
      <c r="CT7" s="630"/>
      <c r="CU7" s="630"/>
      <c r="CV7" s="630"/>
      <c r="CW7" s="630"/>
    </row>
    <row r="8" spans="3:101" ht="12" customHeight="1" thickBot="1">
      <c r="C8" s="494"/>
      <c r="D8" s="494"/>
      <c r="E8" s="494"/>
      <c r="F8" s="494"/>
      <c r="G8" s="494"/>
      <c r="H8" s="494"/>
      <c r="I8" s="494"/>
      <c r="J8" s="494"/>
      <c r="K8" s="494"/>
      <c r="L8" s="494"/>
      <c r="M8" s="494"/>
      <c r="N8" s="494"/>
      <c r="O8" s="494"/>
      <c r="P8" s="494"/>
      <c r="Q8" s="494"/>
      <c r="R8" s="494"/>
      <c r="S8" s="494"/>
      <c r="T8" s="494"/>
      <c r="U8" s="494"/>
      <c r="V8" s="494"/>
      <c r="W8" s="494"/>
      <c r="X8" s="494"/>
      <c r="Y8" s="494"/>
      <c r="Z8" s="494"/>
      <c r="AA8" s="494"/>
      <c r="AB8" s="494"/>
      <c r="AC8" s="494"/>
      <c r="AD8" s="494"/>
      <c r="AE8" s="494"/>
      <c r="AF8" s="494"/>
      <c r="AG8" s="494"/>
      <c r="AH8" s="494"/>
      <c r="AI8" s="494"/>
      <c r="AJ8" s="494"/>
      <c r="AK8" s="494"/>
      <c r="AL8" s="494"/>
      <c r="AM8" s="494"/>
      <c r="AN8" s="494"/>
      <c r="AO8" s="494"/>
      <c r="AP8" s="494"/>
      <c r="AQ8" s="494"/>
      <c r="AR8" s="494"/>
      <c r="AS8" s="494"/>
      <c r="AT8" s="494"/>
      <c r="AU8" s="494"/>
      <c r="AV8" s="494"/>
      <c r="AW8" s="494"/>
      <c r="AX8" s="494"/>
      <c r="AY8" s="494"/>
      <c r="BA8" s="632"/>
      <c r="BB8" s="632"/>
      <c r="BC8" s="632"/>
      <c r="BD8" s="632"/>
      <c r="BE8" s="632"/>
      <c r="BF8" s="632"/>
      <c r="BG8" s="632"/>
      <c r="BH8" s="632"/>
      <c r="BI8" s="632"/>
      <c r="BJ8" s="632"/>
      <c r="BK8" s="632"/>
      <c r="BL8" s="632"/>
      <c r="BM8" s="632"/>
      <c r="BN8" s="632"/>
      <c r="BO8" s="632"/>
      <c r="BP8" s="632"/>
      <c r="BQ8" s="632"/>
      <c r="BR8" s="632"/>
      <c r="BS8" s="632"/>
      <c r="BT8" s="632"/>
      <c r="BU8" s="632"/>
      <c r="BV8" s="632"/>
      <c r="BW8" s="632"/>
      <c r="BX8" s="632"/>
      <c r="BY8" s="632"/>
      <c r="BZ8" s="632"/>
      <c r="CA8" s="632"/>
      <c r="CB8" s="632"/>
      <c r="CC8" s="632"/>
      <c r="CD8" s="632"/>
      <c r="CE8" s="632"/>
      <c r="CF8" s="632"/>
      <c r="CG8" s="632"/>
      <c r="CH8" s="632"/>
      <c r="CI8" s="632"/>
      <c r="CJ8" s="632"/>
      <c r="CK8" s="632"/>
      <c r="CL8" s="632"/>
      <c r="CM8" s="632"/>
      <c r="CN8" s="632"/>
      <c r="CO8" s="632"/>
      <c r="CP8" s="632"/>
      <c r="CQ8" s="632"/>
      <c r="CR8" s="632"/>
      <c r="CS8" s="632"/>
      <c r="CT8" s="632"/>
      <c r="CU8" s="632"/>
      <c r="CV8" s="632"/>
      <c r="CW8" s="632"/>
    </row>
    <row r="9" spans="1:102" ht="12" customHeight="1">
      <c r="A9" s="266"/>
      <c r="C9" s="518" t="s">
        <v>2</v>
      </c>
      <c r="D9" s="457"/>
      <c r="E9" s="457"/>
      <c r="F9" s="457"/>
      <c r="G9" s="457"/>
      <c r="H9" s="457"/>
      <c r="I9" s="457"/>
      <c r="J9" s="457"/>
      <c r="K9" s="457"/>
      <c r="L9" s="457"/>
      <c r="M9" s="457"/>
      <c r="N9" s="457"/>
      <c r="O9" s="457"/>
      <c r="P9" s="457"/>
      <c r="Q9" s="457"/>
      <c r="R9" s="457"/>
      <c r="S9" s="519"/>
      <c r="T9" s="526" t="str">
        <f>F13</f>
        <v>杉山</v>
      </c>
      <c r="U9" s="457"/>
      <c r="V9" s="457"/>
      <c r="W9" s="457"/>
      <c r="X9" s="457"/>
      <c r="Y9" s="457"/>
      <c r="Z9" s="457"/>
      <c r="AA9" s="519"/>
      <c r="AB9" s="526" t="str">
        <f>F17</f>
        <v>小倉</v>
      </c>
      <c r="AC9" s="457"/>
      <c r="AD9" s="457"/>
      <c r="AE9" s="457"/>
      <c r="AF9" s="457"/>
      <c r="AG9" s="457"/>
      <c r="AH9" s="457"/>
      <c r="AI9" s="457"/>
      <c r="AJ9" s="526" t="str">
        <f>F21</f>
        <v>國本　</v>
      </c>
      <c r="AK9" s="457"/>
      <c r="AL9" s="457"/>
      <c r="AM9" s="457"/>
      <c r="AN9" s="457"/>
      <c r="AO9" s="457"/>
      <c r="AP9" s="457"/>
      <c r="AQ9" s="519"/>
      <c r="AR9" s="539">
        <f>IF(AR15&lt;&gt;"","取得","")</f>
      </c>
      <c r="AT9" s="457" t="s">
        <v>3</v>
      </c>
      <c r="AU9" s="457"/>
      <c r="AV9" s="457"/>
      <c r="AW9" s="457"/>
      <c r="AX9" s="457"/>
      <c r="AY9" s="484"/>
      <c r="BA9" s="266"/>
      <c r="BB9" s="518" t="s">
        <v>30</v>
      </c>
      <c r="BC9" s="457"/>
      <c r="BD9" s="457"/>
      <c r="BE9" s="457"/>
      <c r="BF9" s="457"/>
      <c r="BG9" s="457"/>
      <c r="BH9" s="457"/>
      <c r="BI9" s="457"/>
      <c r="BJ9" s="457"/>
      <c r="BK9" s="457"/>
      <c r="BL9" s="457"/>
      <c r="BM9" s="457"/>
      <c r="BN9" s="457"/>
      <c r="BO9" s="457"/>
      <c r="BP9" s="457"/>
      <c r="BQ9" s="457"/>
      <c r="BR9" s="519"/>
      <c r="BS9" s="526" t="str">
        <f>BE13</f>
        <v>上原</v>
      </c>
      <c r="BT9" s="457"/>
      <c r="BU9" s="457"/>
      <c r="BV9" s="457"/>
      <c r="BW9" s="457"/>
      <c r="BX9" s="457"/>
      <c r="BY9" s="457"/>
      <c r="BZ9" s="519"/>
      <c r="CA9" s="526" t="str">
        <f>BE17</f>
        <v>安達</v>
      </c>
      <c r="CB9" s="457"/>
      <c r="CC9" s="457"/>
      <c r="CD9" s="457"/>
      <c r="CE9" s="457"/>
      <c r="CF9" s="457"/>
      <c r="CG9" s="457"/>
      <c r="CH9" s="457"/>
      <c r="CI9" s="526" t="str">
        <f>BE21</f>
        <v>小澤</v>
      </c>
      <c r="CJ9" s="457"/>
      <c r="CK9" s="457"/>
      <c r="CL9" s="457"/>
      <c r="CM9" s="457"/>
      <c r="CN9" s="457"/>
      <c r="CO9" s="457"/>
      <c r="CP9" s="527"/>
      <c r="CQ9" s="539">
        <f>IF(CQ15&lt;&gt;"","取得","")</f>
      </c>
      <c r="CS9" s="457" t="s">
        <v>3</v>
      </c>
      <c r="CT9" s="457"/>
      <c r="CU9" s="457"/>
      <c r="CV9" s="457"/>
      <c r="CW9" s="457"/>
      <c r="CX9" s="545"/>
    </row>
    <row r="10" spans="1:102" ht="12" customHeight="1">
      <c r="A10" s="266"/>
      <c r="C10" s="518"/>
      <c r="D10" s="457"/>
      <c r="E10" s="457"/>
      <c r="F10" s="457"/>
      <c r="G10" s="457"/>
      <c r="H10" s="457"/>
      <c r="I10" s="457"/>
      <c r="J10" s="457"/>
      <c r="K10" s="457"/>
      <c r="L10" s="457"/>
      <c r="M10" s="457"/>
      <c r="N10" s="457"/>
      <c r="O10" s="457"/>
      <c r="P10" s="457"/>
      <c r="Q10" s="457"/>
      <c r="R10" s="457"/>
      <c r="S10" s="519"/>
      <c r="T10" s="526"/>
      <c r="U10" s="457"/>
      <c r="V10" s="457"/>
      <c r="W10" s="457"/>
      <c r="X10" s="457"/>
      <c r="Y10" s="457"/>
      <c r="Z10" s="457"/>
      <c r="AA10" s="519"/>
      <c r="AB10" s="526"/>
      <c r="AC10" s="457"/>
      <c r="AD10" s="457"/>
      <c r="AE10" s="457"/>
      <c r="AF10" s="457"/>
      <c r="AG10" s="457"/>
      <c r="AH10" s="457"/>
      <c r="AI10" s="457"/>
      <c r="AJ10" s="526"/>
      <c r="AK10" s="457"/>
      <c r="AL10" s="457"/>
      <c r="AM10" s="457"/>
      <c r="AN10" s="457"/>
      <c r="AO10" s="457"/>
      <c r="AP10" s="457"/>
      <c r="AQ10" s="519"/>
      <c r="AR10" s="539"/>
      <c r="AT10" s="457"/>
      <c r="AU10" s="457"/>
      <c r="AV10" s="457"/>
      <c r="AW10" s="457"/>
      <c r="AX10" s="457"/>
      <c r="AY10" s="484"/>
      <c r="BB10" s="518"/>
      <c r="BC10" s="457"/>
      <c r="BD10" s="457"/>
      <c r="BE10" s="457"/>
      <c r="BF10" s="457"/>
      <c r="BG10" s="457"/>
      <c r="BH10" s="457"/>
      <c r="BI10" s="457"/>
      <c r="BJ10" s="457"/>
      <c r="BK10" s="457"/>
      <c r="BL10" s="457"/>
      <c r="BM10" s="457"/>
      <c r="BN10" s="457"/>
      <c r="BO10" s="457"/>
      <c r="BP10" s="457"/>
      <c r="BQ10" s="457"/>
      <c r="BR10" s="519"/>
      <c r="BS10" s="526"/>
      <c r="BT10" s="457"/>
      <c r="BU10" s="457"/>
      <c r="BV10" s="457"/>
      <c r="BW10" s="457"/>
      <c r="BX10" s="457"/>
      <c r="BY10" s="457"/>
      <c r="BZ10" s="519"/>
      <c r="CA10" s="526"/>
      <c r="CB10" s="457"/>
      <c r="CC10" s="457"/>
      <c r="CD10" s="457"/>
      <c r="CE10" s="457"/>
      <c r="CF10" s="457"/>
      <c r="CG10" s="457"/>
      <c r="CH10" s="457"/>
      <c r="CI10" s="526"/>
      <c r="CJ10" s="457"/>
      <c r="CK10" s="457"/>
      <c r="CL10" s="457"/>
      <c r="CM10" s="457"/>
      <c r="CN10" s="457"/>
      <c r="CO10" s="457"/>
      <c r="CP10" s="527"/>
      <c r="CQ10" s="539"/>
      <c r="CS10" s="457"/>
      <c r="CT10" s="457"/>
      <c r="CU10" s="457"/>
      <c r="CV10" s="457"/>
      <c r="CW10" s="457"/>
      <c r="CX10" s="484"/>
    </row>
    <row r="11" spans="1:102" ht="12" customHeight="1">
      <c r="A11" s="266"/>
      <c r="C11" s="518"/>
      <c r="D11" s="457"/>
      <c r="E11" s="457"/>
      <c r="F11" s="457"/>
      <c r="G11" s="457"/>
      <c r="H11" s="457"/>
      <c r="I11" s="457"/>
      <c r="J11" s="457"/>
      <c r="K11" s="457"/>
      <c r="L11" s="457"/>
      <c r="M11" s="457"/>
      <c r="N11" s="457"/>
      <c r="O11" s="457"/>
      <c r="P11" s="457"/>
      <c r="Q11" s="457"/>
      <c r="R11" s="457"/>
      <c r="S11" s="519"/>
      <c r="T11" s="526" t="str">
        <f>O13</f>
        <v>川上</v>
      </c>
      <c r="U11" s="457"/>
      <c r="V11" s="457"/>
      <c r="W11" s="457"/>
      <c r="X11" s="457"/>
      <c r="Y11" s="457"/>
      <c r="Z11" s="457"/>
      <c r="AA11" s="519"/>
      <c r="AB11" s="526" t="str">
        <f>O17</f>
        <v>濱田</v>
      </c>
      <c r="AC11" s="457"/>
      <c r="AD11" s="457"/>
      <c r="AE11" s="457"/>
      <c r="AF11" s="457"/>
      <c r="AG11" s="457"/>
      <c r="AH11" s="457"/>
      <c r="AI11" s="457"/>
      <c r="AJ11" s="526" t="str">
        <f>O21</f>
        <v>大橋</v>
      </c>
      <c r="AK11" s="457"/>
      <c r="AL11" s="457"/>
      <c r="AM11" s="457"/>
      <c r="AN11" s="457"/>
      <c r="AO11" s="457"/>
      <c r="AP11" s="457"/>
      <c r="AQ11" s="519"/>
      <c r="AR11" s="539">
        <f>IF(AR15&lt;&gt;"","ゲーム率","")</f>
      </c>
      <c r="AS11" s="457"/>
      <c r="AT11" s="457" t="s">
        <v>4</v>
      </c>
      <c r="AU11" s="457"/>
      <c r="AV11" s="457"/>
      <c r="AW11" s="457"/>
      <c r="AX11" s="457"/>
      <c r="AY11" s="484"/>
      <c r="BB11" s="518"/>
      <c r="BC11" s="457"/>
      <c r="BD11" s="457"/>
      <c r="BE11" s="457"/>
      <c r="BF11" s="457"/>
      <c r="BG11" s="457"/>
      <c r="BH11" s="457"/>
      <c r="BI11" s="457"/>
      <c r="BJ11" s="457"/>
      <c r="BK11" s="457"/>
      <c r="BL11" s="457"/>
      <c r="BM11" s="457"/>
      <c r="BN11" s="457"/>
      <c r="BO11" s="457"/>
      <c r="BP11" s="457"/>
      <c r="BQ11" s="457"/>
      <c r="BR11" s="519"/>
      <c r="BS11" s="526" t="str">
        <f>BN13</f>
        <v>吉川</v>
      </c>
      <c r="BT11" s="457"/>
      <c r="BU11" s="457"/>
      <c r="BV11" s="457"/>
      <c r="BW11" s="457"/>
      <c r="BX11" s="457"/>
      <c r="BY11" s="457"/>
      <c r="BZ11" s="519"/>
      <c r="CA11" s="526" t="str">
        <f>BN17</f>
        <v>森永</v>
      </c>
      <c r="CB11" s="457"/>
      <c r="CC11" s="457"/>
      <c r="CD11" s="457"/>
      <c r="CE11" s="457"/>
      <c r="CF11" s="457"/>
      <c r="CG11" s="457"/>
      <c r="CH11" s="457"/>
      <c r="CI11" s="526" t="str">
        <f>BN21</f>
        <v>盛山</v>
      </c>
      <c r="CJ11" s="457"/>
      <c r="CK11" s="457"/>
      <c r="CL11" s="457"/>
      <c r="CM11" s="457"/>
      <c r="CN11" s="457"/>
      <c r="CO11" s="457"/>
      <c r="CP11" s="519"/>
      <c r="CQ11" s="539">
        <f>IF(CQ15&lt;&gt;"","ゲーム率","")</f>
      </c>
      <c r="CR11" s="457"/>
      <c r="CS11" s="457" t="s">
        <v>4</v>
      </c>
      <c r="CT11" s="457"/>
      <c r="CU11" s="457"/>
      <c r="CV11" s="457"/>
      <c r="CW11" s="457"/>
      <c r="CX11" s="484"/>
    </row>
    <row r="12" spans="1:102" ht="12" customHeight="1">
      <c r="A12" s="266"/>
      <c r="C12" s="520"/>
      <c r="D12" s="521"/>
      <c r="E12" s="521"/>
      <c r="F12" s="521"/>
      <c r="G12" s="521"/>
      <c r="H12" s="521"/>
      <c r="I12" s="521"/>
      <c r="J12" s="521"/>
      <c r="K12" s="521"/>
      <c r="L12" s="521"/>
      <c r="M12" s="521"/>
      <c r="N12" s="521"/>
      <c r="O12" s="521"/>
      <c r="P12" s="521"/>
      <c r="Q12" s="521"/>
      <c r="R12" s="521"/>
      <c r="S12" s="522"/>
      <c r="T12" s="528"/>
      <c r="U12" s="521"/>
      <c r="V12" s="521"/>
      <c r="W12" s="521"/>
      <c r="X12" s="521"/>
      <c r="Y12" s="521"/>
      <c r="Z12" s="521"/>
      <c r="AA12" s="522"/>
      <c r="AB12" s="528"/>
      <c r="AC12" s="521"/>
      <c r="AD12" s="521"/>
      <c r="AE12" s="521"/>
      <c r="AF12" s="521"/>
      <c r="AG12" s="521"/>
      <c r="AH12" s="521"/>
      <c r="AI12" s="521"/>
      <c r="AJ12" s="528"/>
      <c r="AK12" s="521"/>
      <c r="AL12" s="521"/>
      <c r="AM12" s="521"/>
      <c r="AN12" s="521"/>
      <c r="AO12" s="521"/>
      <c r="AP12" s="521"/>
      <c r="AQ12" s="522"/>
      <c r="AR12" s="547"/>
      <c r="AS12" s="521"/>
      <c r="AT12" s="521"/>
      <c r="AU12" s="521"/>
      <c r="AV12" s="521"/>
      <c r="AW12" s="521"/>
      <c r="AX12" s="521"/>
      <c r="AY12" s="546"/>
      <c r="AZ12" s="272"/>
      <c r="BB12" s="520"/>
      <c r="BC12" s="521"/>
      <c r="BD12" s="521"/>
      <c r="BE12" s="521"/>
      <c r="BF12" s="521"/>
      <c r="BG12" s="521"/>
      <c r="BH12" s="521"/>
      <c r="BI12" s="521"/>
      <c r="BJ12" s="521"/>
      <c r="BK12" s="521"/>
      <c r="BL12" s="521"/>
      <c r="BM12" s="521"/>
      <c r="BN12" s="521"/>
      <c r="BO12" s="521"/>
      <c r="BP12" s="521"/>
      <c r="BQ12" s="521"/>
      <c r="BR12" s="522"/>
      <c r="BS12" s="528"/>
      <c r="BT12" s="521"/>
      <c r="BU12" s="521"/>
      <c r="BV12" s="521"/>
      <c r="BW12" s="521"/>
      <c r="BX12" s="521"/>
      <c r="BY12" s="521"/>
      <c r="BZ12" s="522"/>
      <c r="CA12" s="528"/>
      <c r="CB12" s="521"/>
      <c r="CC12" s="521"/>
      <c r="CD12" s="521"/>
      <c r="CE12" s="521"/>
      <c r="CF12" s="521"/>
      <c r="CG12" s="521"/>
      <c r="CH12" s="521"/>
      <c r="CI12" s="528"/>
      <c r="CJ12" s="521"/>
      <c r="CK12" s="521"/>
      <c r="CL12" s="521"/>
      <c r="CM12" s="521"/>
      <c r="CN12" s="521"/>
      <c r="CO12" s="521"/>
      <c r="CP12" s="522"/>
      <c r="CQ12" s="547"/>
      <c r="CR12" s="521"/>
      <c r="CS12" s="521"/>
      <c r="CT12" s="521"/>
      <c r="CU12" s="521"/>
      <c r="CV12" s="521"/>
      <c r="CW12" s="521"/>
      <c r="CX12" s="546"/>
    </row>
    <row r="13" spans="1:102" s="270" customFormat="1" ht="12" customHeight="1">
      <c r="A13" s="269"/>
      <c r="B13" s="476">
        <f>AV15</f>
        <v>2</v>
      </c>
      <c r="C13" s="462" t="s">
        <v>1389</v>
      </c>
      <c r="D13" s="463"/>
      <c r="E13" s="463"/>
      <c r="F13" s="485" t="str">
        <f>IF(C13="ここに","",VLOOKUP(C13,'登録ナンバー'!$A$1:$C$620,2,0))</f>
        <v>杉山</v>
      </c>
      <c r="G13" s="485"/>
      <c r="H13" s="485"/>
      <c r="I13" s="485"/>
      <c r="J13" s="485"/>
      <c r="K13" s="548" t="s">
        <v>6</v>
      </c>
      <c r="L13" s="485" t="s">
        <v>1390</v>
      </c>
      <c r="M13" s="485"/>
      <c r="N13" s="485"/>
      <c r="O13" s="485" t="str">
        <f>IF(L13="ここに","",VLOOKUP(L13,'登録ナンバー'!$A$1:$C$620,2,0))</f>
        <v>川上</v>
      </c>
      <c r="P13" s="485"/>
      <c r="Q13" s="485"/>
      <c r="R13" s="485"/>
      <c r="S13" s="609"/>
      <c r="T13" s="661">
        <f>IF(AB13="","丸付き数字は試合順番","")</f>
      </c>
      <c r="U13" s="661"/>
      <c r="V13" s="661"/>
      <c r="W13" s="661"/>
      <c r="X13" s="661"/>
      <c r="Y13" s="661"/>
      <c r="Z13" s="661"/>
      <c r="AA13" s="662"/>
      <c r="AB13" s="508" t="s">
        <v>1447</v>
      </c>
      <c r="AC13" s="501"/>
      <c r="AD13" s="501"/>
      <c r="AE13" s="501" t="s">
        <v>7</v>
      </c>
      <c r="AF13" s="501">
        <v>1</v>
      </c>
      <c r="AG13" s="501"/>
      <c r="AH13" s="501"/>
      <c r="AI13" s="550"/>
      <c r="AJ13" s="508">
        <v>8</v>
      </c>
      <c r="AK13" s="501"/>
      <c r="AL13" s="501"/>
      <c r="AM13" s="501" t="s">
        <v>7</v>
      </c>
      <c r="AN13" s="501">
        <v>9</v>
      </c>
      <c r="AO13" s="501"/>
      <c r="AP13" s="501"/>
      <c r="AQ13" s="550"/>
      <c r="AR13" s="513">
        <f>IF(COUNTIF(AS13:AU26,1)=2,"直接対決","")</f>
      </c>
      <c r="AS13" s="506">
        <f>COUNTIF(T13:AQ14,"⑧")+COUNTIF(T13:AQ14,"⑨")</f>
        <v>1</v>
      </c>
      <c r="AT13" s="506"/>
      <c r="AU13" s="506"/>
      <c r="AV13" s="554">
        <f>IF(AB13="","",2-AS13)</f>
        <v>1</v>
      </c>
      <c r="AW13" s="554"/>
      <c r="AX13" s="554"/>
      <c r="AY13" s="555"/>
      <c r="AZ13" s="636"/>
      <c r="BA13" s="476">
        <f>CU15</f>
        <v>1</v>
      </c>
      <c r="BB13" s="462" t="s">
        <v>1402</v>
      </c>
      <c r="BC13" s="463"/>
      <c r="BD13" s="463"/>
      <c r="BE13" s="483" t="str">
        <f>IF(BB13="ここに","",VLOOKUP(BB13,'登録ナンバー'!$A$1:$C$620,2,0))</f>
        <v>上原</v>
      </c>
      <c r="BF13" s="483"/>
      <c r="BG13" s="483"/>
      <c r="BH13" s="483"/>
      <c r="BI13" s="483"/>
      <c r="BJ13" s="481" t="s">
        <v>6</v>
      </c>
      <c r="BK13" s="483" t="s">
        <v>1403</v>
      </c>
      <c r="BL13" s="483"/>
      <c r="BM13" s="483"/>
      <c r="BN13" s="483" t="str">
        <f>IF(BK13="ここに","",VLOOKUP(BK13,'登録ナンバー'!$A$1:$C$620,2,0))</f>
        <v>吉川</v>
      </c>
      <c r="BO13" s="483"/>
      <c r="BP13" s="483"/>
      <c r="BQ13" s="483"/>
      <c r="BR13" s="614"/>
      <c r="BS13" s="559">
        <f>IF(CA13="","丸付き数字は試合順番","")</f>
      </c>
      <c r="BT13" s="559"/>
      <c r="BU13" s="559"/>
      <c r="BV13" s="559"/>
      <c r="BW13" s="559"/>
      <c r="BX13" s="559"/>
      <c r="BY13" s="559"/>
      <c r="BZ13" s="560"/>
      <c r="CA13" s="479" t="s">
        <v>1448</v>
      </c>
      <c r="CB13" s="458"/>
      <c r="CC13" s="458"/>
      <c r="CD13" s="458" t="s">
        <v>7</v>
      </c>
      <c r="CE13" s="458">
        <v>7</v>
      </c>
      <c r="CF13" s="458"/>
      <c r="CG13" s="458"/>
      <c r="CH13" s="474"/>
      <c r="CI13" s="479" t="s">
        <v>1444</v>
      </c>
      <c r="CJ13" s="458"/>
      <c r="CK13" s="458"/>
      <c r="CL13" s="458" t="s">
        <v>7</v>
      </c>
      <c r="CM13" s="458">
        <v>4</v>
      </c>
      <c r="CN13" s="458"/>
      <c r="CO13" s="458"/>
      <c r="CP13" s="474"/>
      <c r="CQ13" s="540">
        <f>IF(COUNTIF(CR13:CT26,1)=2,"直接対決","")</f>
      </c>
      <c r="CR13" s="477">
        <f>COUNTIF(BS13:CP14,"⑧")+COUNTIF(BS13:CP14,"⑨")</f>
        <v>2</v>
      </c>
      <c r="CS13" s="477"/>
      <c r="CT13" s="477"/>
      <c r="CU13" s="489">
        <f>IF(CA13="","",2-CR13)</f>
        <v>0</v>
      </c>
      <c r="CV13" s="489"/>
      <c r="CW13" s="489"/>
      <c r="CX13" s="490"/>
    </row>
    <row r="14" spans="1:102" s="270" customFormat="1" ht="12" customHeight="1">
      <c r="A14" s="269"/>
      <c r="B14" s="476"/>
      <c r="C14" s="464"/>
      <c r="D14" s="465"/>
      <c r="E14" s="465"/>
      <c r="F14" s="468"/>
      <c r="G14" s="468"/>
      <c r="H14" s="468"/>
      <c r="I14" s="468"/>
      <c r="J14" s="468"/>
      <c r="K14" s="548"/>
      <c r="L14" s="468"/>
      <c r="M14" s="468"/>
      <c r="N14" s="468"/>
      <c r="O14" s="468"/>
      <c r="P14" s="468"/>
      <c r="Q14" s="468"/>
      <c r="R14" s="468"/>
      <c r="S14" s="469"/>
      <c r="T14" s="663"/>
      <c r="U14" s="663"/>
      <c r="V14" s="663"/>
      <c r="W14" s="663"/>
      <c r="X14" s="663"/>
      <c r="Y14" s="663"/>
      <c r="Z14" s="663"/>
      <c r="AA14" s="664"/>
      <c r="AB14" s="509"/>
      <c r="AC14" s="502"/>
      <c r="AD14" s="502"/>
      <c r="AE14" s="502"/>
      <c r="AF14" s="502"/>
      <c r="AG14" s="502"/>
      <c r="AH14" s="502"/>
      <c r="AI14" s="551"/>
      <c r="AJ14" s="509"/>
      <c r="AK14" s="502"/>
      <c r="AL14" s="502"/>
      <c r="AM14" s="502"/>
      <c r="AN14" s="502"/>
      <c r="AO14" s="502"/>
      <c r="AP14" s="502"/>
      <c r="AQ14" s="551"/>
      <c r="AR14" s="514"/>
      <c r="AS14" s="507"/>
      <c r="AT14" s="507"/>
      <c r="AU14" s="507"/>
      <c r="AV14" s="556"/>
      <c r="AW14" s="556"/>
      <c r="AX14" s="556"/>
      <c r="AY14" s="557"/>
      <c r="AZ14" s="518"/>
      <c r="BA14" s="476"/>
      <c r="BB14" s="464"/>
      <c r="BC14" s="465"/>
      <c r="BD14" s="465"/>
      <c r="BE14" s="466"/>
      <c r="BF14" s="466"/>
      <c r="BG14" s="466"/>
      <c r="BH14" s="466"/>
      <c r="BI14" s="466"/>
      <c r="BJ14" s="481"/>
      <c r="BK14" s="466"/>
      <c r="BL14" s="466"/>
      <c r="BM14" s="466"/>
      <c r="BN14" s="466"/>
      <c r="BO14" s="466"/>
      <c r="BP14" s="466"/>
      <c r="BQ14" s="466"/>
      <c r="BR14" s="467"/>
      <c r="BS14" s="562"/>
      <c r="BT14" s="562"/>
      <c r="BU14" s="562"/>
      <c r="BV14" s="562"/>
      <c r="BW14" s="562"/>
      <c r="BX14" s="562"/>
      <c r="BY14" s="562"/>
      <c r="BZ14" s="563"/>
      <c r="CA14" s="480"/>
      <c r="CB14" s="459"/>
      <c r="CC14" s="459"/>
      <c r="CD14" s="459"/>
      <c r="CE14" s="459"/>
      <c r="CF14" s="459"/>
      <c r="CG14" s="459"/>
      <c r="CH14" s="475"/>
      <c r="CI14" s="480"/>
      <c r="CJ14" s="459"/>
      <c r="CK14" s="459"/>
      <c r="CL14" s="459"/>
      <c r="CM14" s="459"/>
      <c r="CN14" s="459"/>
      <c r="CO14" s="459"/>
      <c r="CP14" s="475"/>
      <c r="CQ14" s="541"/>
      <c r="CR14" s="478"/>
      <c r="CS14" s="478"/>
      <c r="CT14" s="478"/>
      <c r="CU14" s="491"/>
      <c r="CV14" s="491"/>
      <c r="CW14" s="491"/>
      <c r="CX14" s="492"/>
    </row>
    <row r="15" spans="1:102" ht="18" customHeight="1">
      <c r="A15" s="266"/>
      <c r="C15" s="464" t="s">
        <v>8</v>
      </c>
      <c r="D15" s="465"/>
      <c r="E15" s="465"/>
      <c r="F15" s="468" t="str">
        <f>IF(C13="ここに","",VLOOKUP(C13,'登録ナンバー'!$A$1:$D$620,4,0))</f>
        <v>村田ＴＣ</v>
      </c>
      <c r="G15" s="468"/>
      <c r="H15" s="468"/>
      <c r="I15" s="468"/>
      <c r="J15" s="468"/>
      <c r="K15" s="339"/>
      <c r="L15" s="548" t="s">
        <v>8</v>
      </c>
      <c r="M15" s="548"/>
      <c r="N15" s="548"/>
      <c r="O15" s="468" t="str">
        <f>IF(L13="ここに","",VLOOKUP(L13,'登録ナンバー'!$A$1:$D$620,4,0))</f>
        <v>村田ＴＣ</v>
      </c>
      <c r="P15" s="468"/>
      <c r="Q15" s="468"/>
      <c r="R15" s="468"/>
      <c r="S15" s="469"/>
      <c r="T15" s="663"/>
      <c r="U15" s="663"/>
      <c r="V15" s="663"/>
      <c r="W15" s="663"/>
      <c r="X15" s="663"/>
      <c r="Y15" s="663"/>
      <c r="Z15" s="663"/>
      <c r="AA15" s="664"/>
      <c r="AB15" s="509"/>
      <c r="AC15" s="502"/>
      <c r="AD15" s="502"/>
      <c r="AE15" s="502"/>
      <c r="AF15" s="502"/>
      <c r="AG15" s="502"/>
      <c r="AH15" s="502"/>
      <c r="AI15" s="551"/>
      <c r="AJ15" s="509"/>
      <c r="AK15" s="502"/>
      <c r="AL15" s="502"/>
      <c r="AM15" s="502"/>
      <c r="AN15" s="502"/>
      <c r="AO15" s="502"/>
      <c r="AP15" s="502"/>
      <c r="AQ15" s="551"/>
      <c r="AR15" s="580">
        <f>IF(OR(COUNTIF(AS13:AU24,2)=3,COUNTIF(AS13:AU24,1)=3),(AB16+AJ16)/(AB16+AJ16+AF13+AN13),"")</f>
      </c>
      <c r="AS15" s="648"/>
      <c r="AT15" s="648"/>
      <c r="AU15" s="648"/>
      <c r="AV15" s="576">
        <f>IF(AR15&lt;&gt;"",RANK(AR15,AR15:AR28),RANK(AS13,AS13:AU26))</f>
        <v>2</v>
      </c>
      <c r="AW15" s="576"/>
      <c r="AX15" s="576"/>
      <c r="AY15" s="577"/>
      <c r="AZ15" s="272"/>
      <c r="BB15" s="464" t="s">
        <v>8</v>
      </c>
      <c r="BC15" s="465"/>
      <c r="BD15" s="465"/>
      <c r="BE15" s="466" t="str">
        <f>IF(BB13="ここに","",VLOOKUP(BB13,'登録ナンバー'!$A$1:$D$620,4,0))</f>
        <v>TDC</v>
      </c>
      <c r="BF15" s="466"/>
      <c r="BG15" s="466"/>
      <c r="BH15" s="466"/>
      <c r="BI15" s="466"/>
      <c r="BJ15" s="327"/>
      <c r="BK15" s="481" t="s">
        <v>8</v>
      </c>
      <c r="BL15" s="481"/>
      <c r="BM15" s="481"/>
      <c r="BN15" s="466" t="str">
        <f>IF(BK13="ここに","",VLOOKUP(BK13,'登録ナンバー'!$A$1:$D$620,4,0))</f>
        <v>TDC</v>
      </c>
      <c r="BO15" s="466"/>
      <c r="BP15" s="466"/>
      <c r="BQ15" s="466"/>
      <c r="BR15" s="467"/>
      <c r="BS15" s="562"/>
      <c r="BT15" s="562"/>
      <c r="BU15" s="562"/>
      <c r="BV15" s="562"/>
      <c r="BW15" s="562"/>
      <c r="BX15" s="562"/>
      <c r="BY15" s="562"/>
      <c r="BZ15" s="563"/>
      <c r="CA15" s="480"/>
      <c r="CB15" s="459"/>
      <c r="CC15" s="459"/>
      <c r="CD15" s="459"/>
      <c r="CE15" s="459"/>
      <c r="CF15" s="459"/>
      <c r="CG15" s="459"/>
      <c r="CH15" s="475"/>
      <c r="CI15" s="480"/>
      <c r="CJ15" s="459"/>
      <c r="CK15" s="459"/>
      <c r="CL15" s="459"/>
      <c r="CM15" s="459"/>
      <c r="CN15" s="459"/>
      <c r="CO15" s="459"/>
      <c r="CP15" s="475"/>
      <c r="CQ15" s="542">
        <f>IF(OR(COUNTIF(CR13:CT24,2)=3,COUNTIF(CR13:CT24,1)=3),(CA16+CI16)/(CA16+CI16+CE13+CM13),"")</f>
      </c>
      <c r="CR15" s="472"/>
      <c r="CS15" s="472"/>
      <c r="CT15" s="472"/>
      <c r="CU15" s="495">
        <f>IF(CQ15&lt;&gt;"",RANK(CQ15,CQ15:CQ28),RANK(CR13,CR13:CT26))</f>
        <v>1</v>
      </c>
      <c r="CV15" s="495"/>
      <c r="CW15" s="495"/>
      <c r="CX15" s="496"/>
    </row>
    <row r="16" spans="1:102" ht="4.5" customHeight="1" hidden="1">
      <c r="A16" s="266"/>
      <c r="C16" s="487"/>
      <c r="D16" s="488"/>
      <c r="E16" s="488"/>
      <c r="F16" s="339"/>
      <c r="G16" s="339"/>
      <c r="H16" s="339"/>
      <c r="I16" s="339"/>
      <c r="J16" s="342"/>
      <c r="K16" s="339"/>
      <c r="L16" s="549"/>
      <c r="M16" s="549"/>
      <c r="N16" s="549"/>
      <c r="O16" s="342"/>
      <c r="P16" s="342"/>
      <c r="Q16" s="342"/>
      <c r="R16" s="343"/>
      <c r="S16" s="375"/>
      <c r="T16" s="665"/>
      <c r="U16" s="665"/>
      <c r="V16" s="665"/>
      <c r="W16" s="665"/>
      <c r="X16" s="665"/>
      <c r="Y16" s="665"/>
      <c r="Z16" s="665"/>
      <c r="AA16" s="666"/>
      <c r="AB16" s="345" t="str">
        <f>IF(AB13="⑦","7",IF(AB13="⑥","6",AB13))</f>
        <v>⑧</v>
      </c>
      <c r="AC16" s="348"/>
      <c r="AD16" s="348"/>
      <c r="AE16" s="348"/>
      <c r="AF16" s="348"/>
      <c r="AG16" s="348"/>
      <c r="AH16" s="348"/>
      <c r="AI16" s="348"/>
      <c r="AJ16" s="345">
        <f>IF(AJ13="⑦","7",IF(AJ13="⑥","6",AJ13))</f>
        <v>8</v>
      </c>
      <c r="AK16" s="348"/>
      <c r="AL16" s="348"/>
      <c r="AM16" s="348"/>
      <c r="AN16" s="348"/>
      <c r="AO16" s="348"/>
      <c r="AP16" s="348"/>
      <c r="AQ16" s="349"/>
      <c r="AR16" s="581"/>
      <c r="AS16" s="649"/>
      <c r="AT16" s="649"/>
      <c r="AU16" s="649"/>
      <c r="AV16" s="578"/>
      <c r="AW16" s="578"/>
      <c r="AX16" s="578"/>
      <c r="AY16" s="579"/>
      <c r="AZ16" s="272"/>
      <c r="BB16" s="487"/>
      <c r="BC16" s="488"/>
      <c r="BD16" s="488"/>
      <c r="BE16" s="327"/>
      <c r="BF16" s="327"/>
      <c r="BG16" s="327"/>
      <c r="BH16" s="327"/>
      <c r="BI16" s="328"/>
      <c r="BJ16" s="327"/>
      <c r="BK16" s="482"/>
      <c r="BL16" s="482"/>
      <c r="BM16" s="482"/>
      <c r="BN16" s="328"/>
      <c r="BO16" s="328"/>
      <c r="BP16" s="328"/>
      <c r="BQ16" s="329"/>
      <c r="BR16" s="376"/>
      <c r="BS16" s="565"/>
      <c r="BT16" s="565"/>
      <c r="BU16" s="565"/>
      <c r="BV16" s="565"/>
      <c r="BW16" s="565"/>
      <c r="BX16" s="565"/>
      <c r="BY16" s="565"/>
      <c r="BZ16" s="566"/>
      <c r="CA16" s="331" t="str">
        <f>IF(CA13="⑦","7",IF(CA13="⑥","6",CA13))</f>
        <v>⑨</v>
      </c>
      <c r="CB16" s="332"/>
      <c r="CC16" s="332"/>
      <c r="CD16" s="332"/>
      <c r="CE16" s="332"/>
      <c r="CF16" s="332"/>
      <c r="CG16" s="332"/>
      <c r="CH16" s="332"/>
      <c r="CI16" s="331" t="str">
        <f>IF(CI13="⑦","7",IF(CI13="⑥","6",CI13))</f>
        <v>⑧</v>
      </c>
      <c r="CJ16" s="332"/>
      <c r="CK16" s="332"/>
      <c r="CL16" s="332"/>
      <c r="CM16" s="332"/>
      <c r="CN16" s="332"/>
      <c r="CO16" s="332"/>
      <c r="CP16" s="333"/>
      <c r="CQ16" s="543"/>
      <c r="CR16" s="473"/>
      <c r="CS16" s="473"/>
      <c r="CT16" s="473"/>
      <c r="CU16" s="497"/>
      <c r="CV16" s="497"/>
      <c r="CW16" s="497"/>
      <c r="CX16" s="498"/>
    </row>
    <row r="17" spans="1:102" ht="12" customHeight="1">
      <c r="A17" s="266"/>
      <c r="B17" s="476">
        <f>AV19</f>
        <v>3</v>
      </c>
      <c r="C17" s="462" t="s">
        <v>1401</v>
      </c>
      <c r="D17" s="463"/>
      <c r="E17" s="463"/>
      <c r="F17" s="463" t="str">
        <f>IF(C17="ここに","",VLOOKUP(C17,'登録ナンバー'!$A$1:$C$620,2,0))</f>
        <v>小倉</v>
      </c>
      <c r="G17" s="463"/>
      <c r="H17" s="463"/>
      <c r="I17" s="463"/>
      <c r="J17" s="463"/>
      <c r="K17" s="486" t="s">
        <v>6</v>
      </c>
      <c r="L17" s="463" t="s">
        <v>5</v>
      </c>
      <c r="M17" s="463"/>
      <c r="N17" s="463"/>
      <c r="O17" s="463" t="s">
        <v>699</v>
      </c>
      <c r="P17" s="463"/>
      <c r="Q17" s="463"/>
      <c r="R17" s="463"/>
      <c r="S17" s="584"/>
      <c r="T17" s="456">
        <f>IF(AB13="","",IF(AND(AF13=6,AB13&lt;&gt;"⑦"),"⑥",IF(AF13=7,"⑦",AF13)))</f>
        <v>1</v>
      </c>
      <c r="U17" s="456"/>
      <c r="V17" s="456"/>
      <c r="W17" s="456" t="s">
        <v>7</v>
      </c>
      <c r="X17" s="456">
        <v>8</v>
      </c>
      <c r="Y17" s="456"/>
      <c r="Z17" s="456"/>
      <c r="AA17" s="571"/>
      <c r="AB17" s="655"/>
      <c r="AC17" s="656"/>
      <c r="AD17" s="656"/>
      <c r="AE17" s="656"/>
      <c r="AF17" s="656"/>
      <c r="AG17" s="656"/>
      <c r="AH17" s="656"/>
      <c r="AI17" s="656"/>
      <c r="AJ17" s="592">
        <v>5</v>
      </c>
      <c r="AK17" s="503"/>
      <c r="AL17" s="503"/>
      <c r="AM17" s="503" t="s">
        <v>7</v>
      </c>
      <c r="AN17" s="503">
        <v>8</v>
      </c>
      <c r="AO17" s="503"/>
      <c r="AP17" s="503"/>
      <c r="AQ17" s="652"/>
      <c r="AR17" s="510">
        <f>IF(COUNTIF(AS13:AU28,1)=2,"直接対決","")</f>
      </c>
      <c r="AS17" s="594">
        <f>COUNTIF(T17:AQ18,"⑧")+COUNTIF(T17:AQ18,"⑨")</f>
        <v>0</v>
      </c>
      <c r="AT17" s="594"/>
      <c r="AU17" s="594"/>
      <c r="AV17" s="572">
        <f>IF(AB13="","",2-AS17)</f>
        <v>2</v>
      </c>
      <c r="AW17" s="572"/>
      <c r="AX17" s="572"/>
      <c r="AY17" s="573"/>
      <c r="AZ17" s="636"/>
      <c r="BA17" s="476">
        <f>CU19</f>
        <v>2</v>
      </c>
      <c r="BB17" s="462" t="s">
        <v>1391</v>
      </c>
      <c r="BC17" s="463"/>
      <c r="BD17" s="463"/>
      <c r="BE17" s="485" t="str">
        <f>IF(BB17="ここに","",VLOOKUP(BB17,'登録ナンバー'!$A$1:$C$620,2,0))</f>
        <v>安達</v>
      </c>
      <c r="BF17" s="485"/>
      <c r="BG17" s="485"/>
      <c r="BH17" s="485"/>
      <c r="BI17" s="485"/>
      <c r="BJ17" s="548" t="s">
        <v>6</v>
      </c>
      <c r="BK17" s="485" t="s">
        <v>1392</v>
      </c>
      <c r="BL17" s="485"/>
      <c r="BM17" s="485"/>
      <c r="BN17" s="485" t="str">
        <f>IF(BK17="ここに","",VLOOKUP(BK17,'登録ナンバー'!$A$1:$C$620,2,0))</f>
        <v>森永</v>
      </c>
      <c r="BO17" s="485"/>
      <c r="BP17" s="485"/>
      <c r="BQ17" s="485"/>
      <c r="BR17" s="609"/>
      <c r="BS17" s="470">
        <v>7</v>
      </c>
      <c r="BT17" s="470"/>
      <c r="BU17" s="470"/>
      <c r="BV17" s="470" t="s">
        <v>7</v>
      </c>
      <c r="BW17" s="470">
        <v>9</v>
      </c>
      <c r="BX17" s="470"/>
      <c r="BY17" s="470"/>
      <c r="BZ17" s="567"/>
      <c r="CA17" s="529"/>
      <c r="CB17" s="530"/>
      <c r="CC17" s="530"/>
      <c r="CD17" s="530"/>
      <c r="CE17" s="530"/>
      <c r="CF17" s="530"/>
      <c r="CG17" s="530"/>
      <c r="CH17" s="530"/>
      <c r="CI17" s="508" t="s">
        <v>1444</v>
      </c>
      <c r="CJ17" s="501"/>
      <c r="CK17" s="501"/>
      <c r="CL17" s="501" t="s">
        <v>7</v>
      </c>
      <c r="CM17" s="501">
        <v>4</v>
      </c>
      <c r="CN17" s="501"/>
      <c r="CO17" s="501"/>
      <c r="CP17" s="550"/>
      <c r="CQ17" s="513">
        <f>IF(COUNTIF(CR13:CT28,1)=2,"直接対決","")</f>
      </c>
      <c r="CR17" s="506">
        <f>COUNTIF(BS17:CP18,"⑧")+COUNTIF(BS17:CP18,"⑨")</f>
        <v>1</v>
      </c>
      <c r="CS17" s="506"/>
      <c r="CT17" s="506"/>
      <c r="CU17" s="554">
        <f>IF(CA13="","",2-CR17)</f>
        <v>1</v>
      </c>
      <c r="CV17" s="554"/>
      <c r="CW17" s="554"/>
      <c r="CX17" s="555"/>
    </row>
    <row r="18" spans="1:102" ht="12" customHeight="1">
      <c r="A18" s="266"/>
      <c r="B18" s="476"/>
      <c r="C18" s="464"/>
      <c r="D18" s="465"/>
      <c r="E18" s="465"/>
      <c r="F18" s="465"/>
      <c r="G18" s="465"/>
      <c r="H18" s="465"/>
      <c r="I18" s="465"/>
      <c r="J18" s="465"/>
      <c r="K18" s="486"/>
      <c r="L18" s="465"/>
      <c r="M18" s="465"/>
      <c r="N18" s="465"/>
      <c r="O18" s="465"/>
      <c r="P18" s="465"/>
      <c r="Q18" s="465"/>
      <c r="R18" s="465"/>
      <c r="S18" s="493"/>
      <c r="T18" s="457"/>
      <c r="U18" s="457"/>
      <c r="V18" s="457"/>
      <c r="W18" s="457"/>
      <c r="X18" s="457"/>
      <c r="Y18" s="457"/>
      <c r="Z18" s="457"/>
      <c r="AA18" s="519"/>
      <c r="AB18" s="657"/>
      <c r="AC18" s="658"/>
      <c r="AD18" s="658"/>
      <c r="AE18" s="658"/>
      <c r="AF18" s="658"/>
      <c r="AG18" s="658"/>
      <c r="AH18" s="658"/>
      <c r="AI18" s="658"/>
      <c r="AJ18" s="593"/>
      <c r="AK18" s="504"/>
      <c r="AL18" s="504"/>
      <c r="AM18" s="504"/>
      <c r="AN18" s="504"/>
      <c r="AO18" s="504"/>
      <c r="AP18" s="504"/>
      <c r="AQ18" s="653"/>
      <c r="AR18" s="511"/>
      <c r="AS18" s="595"/>
      <c r="AT18" s="595"/>
      <c r="AU18" s="595"/>
      <c r="AV18" s="574"/>
      <c r="AW18" s="574"/>
      <c r="AX18" s="574"/>
      <c r="AY18" s="575"/>
      <c r="AZ18" s="518"/>
      <c r="BA18" s="476"/>
      <c r="BB18" s="464"/>
      <c r="BC18" s="465"/>
      <c r="BD18" s="465"/>
      <c r="BE18" s="468"/>
      <c r="BF18" s="468"/>
      <c r="BG18" s="468"/>
      <c r="BH18" s="468"/>
      <c r="BI18" s="468"/>
      <c r="BJ18" s="548"/>
      <c r="BK18" s="468"/>
      <c r="BL18" s="468"/>
      <c r="BM18" s="468"/>
      <c r="BN18" s="468"/>
      <c r="BO18" s="468"/>
      <c r="BP18" s="468"/>
      <c r="BQ18" s="468"/>
      <c r="BR18" s="469"/>
      <c r="BS18" s="471"/>
      <c r="BT18" s="471"/>
      <c r="BU18" s="471"/>
      <c r="BV18" s="471"/>
      <c r="BW18" s="471"/>
      <c r="BX18" s="471"/>
      <c r="BY18" s="471"/>
      <c r="BZ18" s="568"/>
      <c r="CA18" s="532"/>
      <c r="CB18" s="533"/>
      <c r="CC18" s="533"/>
      <c r="CD18" s="533"/>
      <c r="CE18" s="533"/>
      <c r="CF18" s="533"/>
      <c r="CG18" s="533"/>
      <c r="CH18" s="533"/>
      <c r="CI18" s="509"/>
      <c r="CJ18" s="502"/>
      <c r="CK18" s="502"/>
      <c r="CL18" s="502"/>
      <c r="CM18" s="502"/>
      <c r="CN18" s="502"/>
      <c r="CO18" s="502"/>
      <c r="CP18" s="551"/>
      <c r="CQ18" s="514"/>
      <c r="CR18" s="507"/>
      <c r="CS18" s="507"/>
      <c r="CT18" s="507"/>
      <c r="CU18" s="556"/>
      <c r="CV18" s="556"/>
      <c r="CW18" s="556"/>
      <c r="CX18" s="557"/>
    </row>
    <row r="19" spans="1:102" ht="15" customHeight="1">
      <c r="A19" s="266"/>
      <c r="B19" s="266"/>
      <c r="C19" s="464" t="s">
        <v>8</v>
      </c>
      <c r="D19" s="465"/>
      <c r="E19" s="465"/>
      <c r="F19" s="465" t="str">
        <f>IF(C17="ここに","",VLOOKUP(C17,'登録ナンバー'!$A$1:$D$620,4,0))</f>
        <v>うさかめ</v>
      </c>
      <c r="G19" s="465"/>
      <c r="H19" s="465"/>
      <c r="I19" s="465"/>
      <c r="J19" s="465"/>
      <c r="K19" s="271"/>
      <c r="L19" s="486" t="s">
        <v>8</v>
      </c>
      <c r="M19" s="486"/>
      <c r="N19" s="486"/>
      <c r="O19" s="465" t="s">
        <v>1354</v>
      </c>
      <c r="P19" s="465"/>
      <c r="Q19" s="465"/>
      <c r="R19" s="465"/>
      <c r="S19" s="493"/>
      <c r="T19" s="457"/>
      <c r="U19" s="457"/>
      <c r="V19" s="457"/>
      <c r="W19" s="457"/>
      <c r="X19" s="457"/>
      <c r="Y19" s="457"/>
      <c r="Z19" s="457"/>
      <c r="AA19" s="519"/>
      <c r="AB19" s="657"/>
      <c r="AC19" s="658"/>
      <c r="AD19" s="658"/>
      <c r="AE19" s="658"/>
      <c r="AF19" s="658"/>
      <c r="AG19" s="658"/>
      <c r="AH19" s="658"/>
      <c r="AI19" s="658"/>
      <c r="AJ19" s="593"/>
      <c r="AK19" s="504"/>
      <c r="AL19" s="504"/>
      <c r="AM19" s="504"/>
      <c r="AN19" s="505"/>
      <c r="AO19" s="505"/>
      <c r="AP19" s="505"/>
      <c r="AQ19" s="654"/>
      <c r="AR19" s="582">
        <f>IF(OR(COUNTIF(AS13:AU24,2)=3,COUNTIF(AS13:AU24,1)=3),(T20+AJ20)/(T20+AJ20+X17+AN17),"")</f>
      </c>
      <c r="AS19" s="457"/>
      <c r="AT19" s="457"/>
      <c r="AU19" s="457"/>
      <c r="AV19" s="587">
        <f>IF(AR19&lt;&gt;"",RANK(AR19,AR15:AR28),RANK(AS17,AS13:AU26))</f>
        <v>3</v>
      </c>
      <c r="AW19" s="587"/>
      <c r="AX19" s="587"/>
      <c r="AY19" s="588"/>
      <c r="AZ19" s="272"/>
      <c r="BA19" s="266"/>
      <c r="BB19" s="464" t="s">
        <v>8</v>
      </c>
      <c r="BC19" s="465"/>
      <c r="BD19" s="465"/>
      <c r="BE19" s="468" t="str">
        <f>IF(BB17="ここに","",VLOOKUP(BB17,'登録ナンバー'!$A$1:$D$620,4,0))</f>
        <v>個人登録</v>
      </c>
      <c r="BF19" s="468"/>
      <c r="BG19" s="468"/>
      <c r="BH19" s="468"/>
      <c r="BI19" s="468"/>
      <c r="BJ19" s="339"/>
      <c r="BK19" s="548" t="s">
        <v>8</v>
      </c>
      <c r="BL19" s="548"/>
      <c r="BM19" s="548"/>
      <c r="BN19" s="468" t="str">
        <f>IF(BK17="ここに","",VLOOKUP(BK17,'登録ナンバー'!$A$1:$D$620,4,0))</f>
        <v>村田ＴＣ</v>
      </c>
      <c r="BO19" s="468"/>
      <c r="BP19" s="468"/>
      <c r="BQ19" s="468"/>
      <c r="BR19" s="469"/>
      <c r="BS19" s="471"/>
      <c r="BT19" s="471"/>
      <c r="BU19" s="471"/>
      <c r="BV19" s="471"/>
      <c r="BW19" s="471"/>
      <c r="BX19" s="471"/>
      <c r="BY19" s="471"/>
      <c r="BZ19" s="568"/>
      <c r="CA19" s="532"/>
      <c r="CB19" s="533"/>
      <c r="CC19" s="533"/>
      <c r="CD19" s="533"/>
      <c r="CE19" s="533"/>
      <c r="CF19" s="533"/>
      <c r="CG19" s="533"/>
      <c r="CH19" s="533"/>
      <c r="CI19" s="509"/>
      <c r="CJ19" s="502"/>
      <c r="CK19" s="502"/>
      <c r="CL19" s="502"/>
      <c r="CM19" s="552"/>
      <c r="CN19" s="552"/>
      <c r="CO19" s="552"/>
      <c r="CP19" s="553"/>
      <c r="CQ19" s="580">
        <f>IF(OR(COUNTIF(CR13:CT24,2)=3,COUNTIF(CR13:CT24,1)=3),(BS20+CI20)/(BS20+CI20+BW17+CM17),"")</f>
      </c>
      <c r="CR19" s="471"/>
      <c r="CS19" s="471"/>
      <c r="CT19" s="471"/>
      <c r="CU19" s="576">
        <f>IF(CQ19&lt;&gt;"",RANK(CQ19,CQ15:CQ28),RANK(CR17,CR13:CT26))</f>
        <v>2</v>
      </c>
      <c r="CV19" s="576"/>
      <c r="CW19" s="576"/>
      <c r="CX19" s="577"/>
    </row>
    <row r="20" spans="1:102" ht="5.25" customHeight="1" hidden="1">
      <c r="A20" s="266"/>
      <c r="B20" s="266"/>
      <c r="C20" s="487"/>
      <c r="D20" s="488"/>
      <c r="E20" s="488"/>
      <c r="F20" s="271"/>
      <c r="G20" s="271"/>
      <c r="H20" s="271"/>
      <c r="I20" s="271"/>
      <c r="J20" s="273"/>
      <c r="K20" s="271"/>
      <c r="L20" s="488"/>
      <c r="M20" s="488"/>
      <c r="N20" s="488"/>
      <c r="O20" s="318"/>
      <c r="P20" s="318"/>
      <c r="Q20" s="318"/>
      <c r="R20" s="274"/>
      <c r="S20" s="275"/>
      <c r="T20" s="277">
        <f>IF(T17="⑦","7",IF(T17="⑥","6",T17))</f>
        <v>1</v>
      </c>
      <c r="U20" s="280"/>
      <c r="V20" s="280"/>
      <c r="W20" s="280"/>
      <c r="X20" s="280"/>
      <c r="Y20" s="280"/>
      <c r="Z20" s="280"/>
      <c r="AA20" s="281"/>
      <c r="AB20" s="659"/>
      <c r="AC20" s="660"/>
      <c r="AD20" s="660"/>
      <c r="AE20" s="660"/>
      <c r="AF20" s="660"/>
      <c r="AG20" s="660"/>
      <c r="AH20" s="660"/>
      <c r="AI20" s="660"/>
      <c r="AJ20" s="276">
        <f>IF(AJ17="⑦","7",IF(AJ17="⑥","6",AJ17))</f>
        <v>5</v>
      </c>
      <c r="AK20" s="277"/>
      <c r="AL20" s="277"/>
      <c r="AM20" s="277"/>
      <c r="AN20" s="277"/>
      <c r="AO20" s="277"/>
      <c r="AP20" s="277"/>
      <c r="AQ20" s="278"/>
      <c r="AR20" s="583"/>
      <c r="AS20" s="521"/>
      <c r="AT20" s="521"/>
      <c r="AU20" s="521"/>
      <c r="AV20" s="589"/>
      <c r="AW20" s="589"/>
      <c r="AX20" s="589"/>
      <c r="AY20" s="590"/>
      <c r="AZ20" s="272"/>
      <c r="BA20" s="266"/>
      <c r="BB20" s="487"/>
      <c r="BC20" s="488"/>
      <c r="BD20" s="488"/>
      <c r="BE20" s="339"/>
      <c r="BF20" s="339"/>
      <c r="BG20" s="339"/>
      <c r="BH20" s="339"/>
      <c r="BI20" s="342"/>
      <c r="BJ20" s="339"/>
      <c r="BK20" s="549"/>
      <c r="BL20" s="549"/>
      <c r="BM20" s="549"/>
      <c r="BN20" s="342"/>
      <c r="BO20" s="342"/>
      <c r="BP20" s="342"/>
      <c r="BQ20" s="343"/>
      <c r="BR20" s="375"/>
      <c r="BS20" s="348">
        <f>IF(BS17="⑦","7",IF(BS17="⑥","6",BS17))</f>
        <v>7</v>
      </c>
      <c r="BT20" s="346"/>
      <c r="BU20" s="346"/>
      <c r="BV20" s="346"/>
      <c r="BW20" s="346"/>
      <c r="BX20" s="346"/>
      <c r="BY20" s="346"/>
      <c r="BZ20" s="347"/>
      <c r="CA20" s="535"/>
      <c r="CB20" s="536"/>
      <c r="CC20" s="536"/>
      <c r="CD20" s="536"/>
      <c r="CE20" s="536"/>
      <c r="CF20" s="536"/>
      <c r="CG20" s="536"/>
      <c r="CH20" s="536"/>
      <c r="CI20" s="345" t="str">
        <f>IF(CI17="⑦","7",IF(CI17="⑥","6",CI17))</f>
        <v>⑧</v>
      </c>
      <c r="CJ20" s="348"/>
      <c r="CK20" s="348"/>
      <c r="CL20" s="348"/>
      <c r="CM20" s="348"/>
      <c r="CN20" s="348"/>
      <c r="CO20" s="348"/>
      <c r="CP20" s="349"/>
      <c r="CQ20" s="581"/>
      <c r="CR20" s="512"/>
      <c r="CS20" s="512"/>
      <c r="CT20" s="512"/>
      <c r="CU20" s="578"/>
      <c r="CV20" s="578"/>
      <c r="CW20" s="578"/>
      <c r="CX20" s="579"/>
    </row>
    <row r="21" spans="1:102" ht="12" customHeight="1">
      <c r="A21" s="266"/>
      <c r="B21" s="476">
        <f>AV23</f>
        <v>1</v>
      </c>
      <c r="C21" s="462" t="s">
        <v>1408</v>
      </c>
      <c r="D21" s="463"/>
      <c r="E21" s="463"/>
      <c r="F21" s="483" t="str">
        <f>IF(C21="ここに","",VLOOKUP(C21,'登録ナンバー'!$A$1:$C$620,2,0))</f>
        <v>國本　</v>
      </c>
      <c r="G21" s="483"/>
      <c r="H21" s="483"/>
      <c r="I21" s="483"/>
      <c r="J21" s="483"/>
      <c r="K21" s="481" t="s">
        <v>6</v>
      </c>
      <c r="L21" s="483" t="s">
        <v>1409</v>
      </c>
      <c r="M21" s="483"/>
      <c r="N21" s="483"/>
      <c r="O21" s="483" t="str">
        <f>IF(L21="ここに","",VLOOKUP(L21,'登録ナンバー'!$A$1:$C$620,2,0))</f>
        <v>大橋</v>
      </c>
      <c r="P21" s="483"/>
      <c r="Q21" s="483"/>
      <c r="R21" s="483"/>
      <c r="S21" s="614"/>
      <c r="T21" s="634" t="s">
        <v>1445</v>
      </c>
      <c r="U21" s="634"/>
      <c r="V21" s="634"/>
      <c r="W21" s="634" t="s">
        <v>7</v>
      </c>
      <c r="X21" s="634">
        <f>IF(AN13="","",IF(AJ13="⑥",6,IF(AJ13="⑦",7,AJ13)))</f>
        <v>8</v>
      </c>
      <c r="Y21" s="634"/>
      <c r="Z21" s="634"/>
      <c r="AA21" s="667"/>
      <c r="AB21" s="650" t="s">
        <v>1440</v>
      </c>
      <c r="AC21" s="634"/>
      <c r="AD21" s="634"/>
      <c r="AE21" s="634" t="s">
        <v>7</v>
      </c>
      <c r="AF21" s="634">
        <f>IF(AN17="","",IF(AJ17="⑥",6,IF(AJ17="⑦",7,AJ17)))</f>
        <v>5</v>
      </c>
      <c r="AG21" s="634"/>
      <c r="AH21" s="634"/>
      <c r="AI21" s="667"/>
      <c r="AJ21" s="672"/>
      <c r="AK21" s="673"/>
      <c r="AL21" s="673"/>
      <c r="AM21" s="673"/>
      <c r="AN21" s="673"/>
      <c r="AO21" s="673"/>
      <c r="AP21" s="674"/>
      <c r="AQ21" s="675"/>
      <c r="AR21" s="540">
        <f>IF(COUNTIF(AS13:AU28,1)=2,"直接対決","")</f>
      </c>
      <c r="AS21" s="477">
        <f>COUNTIF(T21:AQ22,"⑧")+COUNTIF(T21:AQ22,"⑨")</f>
        <v>2</v>
      </c>
      <c r="AT21" s="477"/>
      <c r="AU21" s="477"/>
      <c r="AV21" s="489">
        <f>IF(AB13="","",2-AS21)</f>
        <v>0</v>
      </c>
      <c r="AW21" s="489"/>
      <c r="AX21" s="489"/>
      <c r="AY21" s="490"/>
      <c r="AZ21" s="636"/>
      <c r="BA21" s="476">
        <f>CU23</f>
        <v>3</v>
      </c>
      <c r="BB21" s="462" t="s">
        <v>1398</v>
      </c>
      <c r="BC21" s="463"/>
      <c r="BD21" s="463"/>
      <c r="BE21" s="463" t="str">
        <f>IF(BB21="ここに","",VLOOKUP(BB21,'登録ナンバー'!$A$1:$C$620,2,0))</f>
        <v>小澤</v>
      </c>
      <c r="BF21" s="463"/>
      <c r="BG21" s="463"/>
      <c r="BH21" s="463"/>
      <c r="BI21" s="463"/>
      <c r="BJ21" s="486" t="s">
        <v>6</v>
      </c>
      <c r="BK21" s="463" t="s">
        <v>1399</v>
      </c>
      <c r="BL21" s="463"/>
      <c r="BM21" s="463"/>
      <c r="BN21" s="463" t="str">
        <f>IF(BK21="ここに","",VLOOKUP(BK21,'登録ナンバー'!$A$1:$C$620,2,0))</f>
        <v>盛山</v>
      </c>
      <c r="BO21" s="463"/>
      <c r="BP21" s="463"/>
      <c r="BQ21" s="463"/>
      <c r="BR21" s="584"/>
      <c r="BS21" s="456">
        <f>IF(CM13="","",IF(AND(CM13=6,CI13&lt;&gt;"⑦"),"⑥",IF(CM13=7,"⑦",CM13)))</f>
        <v>4</v>
      </c>
      <c r="BT21" s="456"/>
      <c r="BU21" s="456"/>
      <c r="BV21" s="456" t="s">
        <v>7</v>
      </c>
      <c r="BW21" s="456">
        <v>8</v>
      </c>
      <c r="BX21" s="456"/>
      <c r="BY21" s="456"/>
      <c r="BZ21" s="571"/>
      <c r="CA21" s="591">
        <f>IF(CM17="","",IF(AND(CM17=6,CI17&lt;&gt;"⑦"),"⑥",IF(CM17=7,"⑦",CM17)))</f>
        <v>4</v>
      </c>
      <c r="CB21" s="456"/>
      <c r="CC21" s="456"/>
      <c r="CD21" s="456" t="s">
        <v>7</v>
      </c>
      <c r="CE21" s="456">
        <v>8</v>
      </c>
      <c r="CF21" s="456"/>
      <c r="CG21" s="456"/>
      <c r="CH21" s="571"/>
      <c r="CI21" s="597"/>
      <c r="CJ21" s="598"/>
      <c r="CK21" s="598"/>
      <c r="CL21" s="598"/>
      <c r="CM21" s="598"/>
      <c r="CN21" s="598"/>
      <c r="CO21" s="601"/>
      <c r="CP21" s="602"/>
      <c r="CQ21" s="510">
        <f>IF(COUNTIF(CR13:CT28,1)=2,"直接対決","")</f>
      </c>
      <c r="CR21" s="594">
        <f>COUNTIF(BS21:CP22,"⑧")+COUNTIF(BS21:CP22,"⑨")</f>
        <v>0</v>
      </c>
      <c r="CS21" s="594"/>
      <c r="CT21" s="594"/>
      <c r="CU21" s="572">
        <f>IF(CA13="","",2-CR21)</f>
        <v>2</v>
      </c>
      <c r="CV21" s="572"/>
      <c r="CW21" s="572"/>
      <c r="CX21" s="573"/>
    </row>
    <row r="22" spans="1:102" ht="12" customHeight="1">
      <c r="A22" s="266"/>
      <c r="B22" s="476"/>
      <c r="C22" s="464"/>
      <c r="D22" s="465"/>
      <c r="E22" s="465"/>
      <c r="F22" s="466"/>
      <c r="G22" s="466"/>
      <c r="H22" s="466"/>
      <c r="I22" s="466"/>
      <c r="J22" s="466"/>
      <c r="K22" s="481"/>
      <c r="L22" s="466"/>
      <c r="M22" s="466"/>
      <c r="N22" s="466"/>
      <c r="O22" s="466"/>
      <c r="P22" s="466"/>
      <c r="Q22" s="466"/>
      <c r="R22" s="466"/>
      <c r="S22" s="467"/>
      <c r="T22" s="635"/>
      <c r="U22" s="635"/>
      <c r="V22" s="635"/>
      <c r="W22" s="635"/>
      <c r="X22" s="635"/>
      <c r="Y22" s="635"/>
      <c r="Z22" s="635"/>
      <c r="AA22" s="668"/>
      <c r="AB22" s="651"/>
      <c r="AC22" s="635"/>
      <c r="AD22" s="635"/>
      <c r="AE22" s="635"/>
      <c r="AF22" s="635"/>
      <c r="AG22" s="635"/>
      <c r="AH22" s="635"/>
      <c r="AI22" s="668"/>
      <c r="AJ22" s="676"/>
      <c r="AK22" s="674"/>
      <c r="AL22" s="674"/>
      <c r="AM22" s="674"/>
      <c r="AN22" s="674"/>
      <c r="AO22" s="674"/>
      <c r="AP22" s="674"/>
      <c r="AQ22" s="675"/>
      <c r="AR22" s="541"/>
      <c r="AS22" s="478"/>
      <c r="AT22" s="478"/>
      <c r="AU22" s="478"/>
      <c r="AV22" s="491"/>
      <c r="AW22" s="491"/>
      <c r="AX22" s="491"/>
      <c r="AY22" s="492"/>
      <c r="AZ22" s="518"/>
      <c r="BA22" s="476"/>
      <c r="BB22" s="464"/>
      <c r="BC22" s="465"/>
      <c r="BD22" s="465"/>
      <c r="BE22" s="465"/>
      <c r="BF22" s="465"/>
      <c r="BG22" s="465"/>
      <c r="BH22" s="465"/>
      <c r="BI22" s="465"/>
      <c r="BJ22" s="486"/>
      <c r="BK22" s="465"/>
      <c r="BL22" s="465"/>
      <c r="BM22" s="465"/>
      <c r="BN22" s="465"/>
      <c r="BO22" s="465"/>
      <c r="BP22" s="465"/>
      <c r="BQ22" s="465"/>
      <c r="BR22" s="493"/>
      <c r="BS22" s="457"/>
      <c r="BT22" s="457"/>
      <c r="BU22" s="457"/>
      <c r="BV22" s="457"/>
      <c r="BW22" s="457"/>
      <c r="BX22" s="457"/>
      <c r="BY22" s="457"/>
      <c r="BZ22" s="519"/>
      <c r="CA22" s="526"/>
      <c r="CB22" s="457"/>
      <c r="CC22" s="457"/>
      <c r="CD22" s="457"/>
      <c r="CE22" s="457"/>
      <c r="CF22" s="457"/>
      <c r="CG22" s="457"/>
      <c r="CH22" s="519"/>
      <c r="CI22" s="600"/>
      <c r="CJ22" s="601"/>
      <c r="CK22" s="601"/>
      <c r="CL22" s="601"/>
      <c r="CM22" s="601"/>
      <c r="CN22" s="601"/>
      <c r="CO22" s="601"/>
      <c r="CP22" s="602"/>
      <c r="CQ22" s="511"/>
      <c r="CR22" s="595"/>
      <c r="CS22" s="595"/>
      <c r="CT22" s="595"/>
      <c r="CU22" s="574"/>
      <c r="CV22" s="574"/>
      <c r="CW22" s="574"/>
      <c r="CX22" s="575"/>
    </row>
    <row r="23" spans="1:102" ht="18" customHeight="1" thickBot="1">
      <c r="A23" s="266"/>
      <c r="B23" s="266"/>
      <c r="C23" s="464" t="s">
        <v>8</v>
      </c>
      <c r="D23" s="465"/>
      <c r="E23" s="465"/>
      <c r="F23" s="466" t="s">
        <v>796</v>
      </c>
      <c r="G23" s="466"/>
      <c r="H23" s="466"/>
      <c r="I23" s="466"/>
      <c r="J23" s="466"/>
      <c r="K23" s="327"/>
      <c r="L23" s="481" t="s">
        <v>8</v>
      </c>
      <c r="M23" s="481"/>
      <c r="N23" s="481"/>
      <c r="O23" s="466" t="s">
        <v>796</v>
      </c>
      <c r="P23" s="466"/>
      <c r="Q23" s="466"/>
      <c r="R23" s="466"/>
      <c r="S23" s="467"/>
      <c r="T23" s="635"/>
      <c r="U23" s="635"/>
      <c r="V23" s="635"/>
      <c r="W23" s="635"/>
      <c r="X23" s="669"/>
      <c r="Y23" s="669"/>
      <c r="Z23" s="669"/>
      <c r="AA23" s="670"/>
      <c r="AB23" s="651"/>
      <c r="AC23" s="635"/>
      <c r="AD23" s="635"/>
      <c r="AE23" s="635"/>
      <c r="AF23" s="635"/>
      <c r="AG23" s="635"/>
      <c r="AH23" s="635"/>
      <c r="AI23" s="668"/>
      <c r="AJ23" s="676"/>
      <c r="AK23" s="674"/>
      <c r="AL23" s="674"/>
      <c r="AM23" s="674"/>
      <c r="AN23" s="674"/>
      <c r="AO23" s="674"/>
      <c r="AP23" s="674"/>
      <c r="AQ23" s="675"/>
      <c r="AR23" s="542">
        <f>IF(OR(COUNTIF(AS13:AU24,2)=3,COUNTIF(AS13:AU24,1)=3),(AB24+T24)/(T24+AF21+X21+AB24),"")</f>
      </c>
      <c r="AS23" s="472"/>
      <c r="AT23" s="472"/>
      <c r="AU23" s="472"/>
      <c r="AV23" s="495">
        <f>IF(AR23&lt;&gt;"",RANK(AR23,AR15:AR28),RANK(AS21,AS13:AU26))</f>
        <v>1</v>
      </c>
      <c r="AW23" s="495"/>
      <c r="AX23" s="495"/>
      <c r="AY23" s="496"/>
      <c r="AZ23" s="272"/>
      <c r="BA23" s="266"/>
      <c r="BB23" s="464" t="s">
        <v>8</v>
      </c>
      <c r="BC23" s="465"/>
      <c r="BD23" s="465"/>
      <c r="BE23" s="465" t="str">
        <f>IF(BB21="ここに","",VLOOKUP(BB21,'登録ナンバー'!$A$1:$D$620,4,0))</f>
        <v>Kテニス</v>
      </c>
      <c r="BF23" s="465"/>
      <c r="BG23" s="465"/>
      <c r="BH23" s="465"/>
      <c r="BI23" s="465"/>
      <c r="BJ23" s="271"/>
      <c r="BK23" s="486" t="s">
        <v>8</v>
      </c>
      <c r="BL23" s="486"/>
      <c r="BM23" s="486"/>
      <c r="BN23" s="465" t="str">
        <f>IF(BK21="ここに","",VLOOKUP(BK21,'登録ナンバー'!$A$1:$D$620,4,0))</f>
        <v>Kテニス</v>
      </c>
      <c r="BO23" s="465"/>
      <c r="BP23" s="465"/>
      <c r="BQ23" s="465"/>
      <c r="BR23" s="493"/>
      <c r="BS23" s="457"/>
      <c r="BT23" s="457"/>
      <c r="BU23" s="457"/>
      <c r="BV23" s="457"/>
      <c r="BW23" s="521"/>
      <c r="BX23" s="521"/>
      <c r="BY23" s="521"/>
      <c r="BZ23" s="522"/>
      <c r="CA23" s="526"/>
      <c r="CB23" s="457"/>
      <c r="CC23" s="457"/>
      <c r="CD23" s="457"/>
      <c r="CE23" s="457"/>
      <c r="CF23" s="457"/>
      <c r="CG23" s="457"/>
      <c r="CH23" s="519"/>
      <c r="CI23" s="600"/>
      <c r="CJ23" s="601"/>
      <c r="CK23" s="601"/>
      <c r="CL23" s="601"/>
      <c r="CM23" s="601"/>
      <c r="CN23" s="601"/>
      <c r="CO23" s="601"/>
      <c r="CP23" s="602"/>
      <c r="CQ23" s="582">
        <f>IF(OR(COUNTIF(CR13:CT24,2)=3,COUNTIF(CR13:CT24,1)=3),(CA24+BS24)/(BS24+CE21+BW21+CA24),"")</f>
      </c>
      <c r="CR23" s="585"/>
      <c r="CS23" s="585"/>
      <c r="CT23" s="585"/>
      <c r="CU23" s="587">
        <f>IF(CQ23&lt;&gt;"",RANK(CQ23,CQ15:CQ28),RANK(CR21,CR13:CT26))</f>
        <v>3</v>
      </c>
      <c r="CV23" s="587"/>
      <c r="CW23" s="587"/>
      <c r="CX23" s="588"/>
    </row>
    <row r="24" spans="2:102" ht="3" customHeight="1" hidden="1">
      <c r="B24" s="266"/>
      <c r="C24" s="487"/>
      <c r="D24" s="488"/>
      <c r="E24" s="488"/>
      <c r="F24" s="327"/>
      <c r="G24" s="327"/>
      <c r="H24" s="327"/>
      <c r="I24" s="327"/>
      <c r="J24" s="327"/>
      <c r="K24" s="327"/>
      <c r="L24" s="482"/>
      <c r="M24" s="482"/>
      <c r="N24" s="482"/>
      <c r="O24" s="327"/>
      <c r="P24" s="327"/>
      <c r="Q24" s="327"/>
      <c r="R24" s="329"/>
      <c r="S24" s="330"/>
      <c r="T24" s="335" t="str">
        <f>IF(T21="⑦","7",IF(T21="⑥","6",T21))</f>
        <v>⑨</v>
      </c>
      <c r="U24" s="336"/>
      <c r="V24" s="336"/>
      <c r="W24" s="336"/>
      <c r="X24" s="336"/>
      <c r="Y24" s="336"/>
      <c r="Z24" s="336"/>
      <c r="AA24" s="337"/>
      <c r="AB24" s="335" t="str">
        <f>IF(AB21="⑦","7",IF(AB21="⑥","6",AB21))</f>
        <v>⑧</v>
      </c>
      <c r="AC24" s="336"/>
      <c r="AD24" s="336"/>
      <c r="AE24" s="336"/>
      <c r="AF24" s="336"/>
      <c r="AG24" s="336"/>
      <c r="AH24" s="336"/>
      <c r="AI24" s="336"/>
      <c r="AJ24" s="677"/>
      <c r="AK24" s="678"/>
      <c r="AL24" s="678"/>
      <c r="AM24" s="678"/>
      <c r="AN24" s="678"/>
      <c r="AO24" s="678"/>
      <c r="AP24" s="678"/>
      <c r="AQ24" s="679"/>
      <c r="AR24" s="542"/>
      <c r="AS24" s="472"/>
      <c r="AT24" s="472"/>
      <c r="AU24" s="472"/>
      <c r="AV24" s="495"/>
      <c r="AW24" s="495"/>
      <c r="AX24" s="495"/>
      <c r="AY24" s="496"/>
      <c r="AZ24" s="299"/>
      <c r="BA24" s="266"/>
      <c r="BB24" s="487"/>
      <c r="BC24" s="488"/>
      <c r="BD24" s="488"/>
      <c r="BE24" s="271"/>
      <c r="BF24" s="271"/>
      <c r="BG24" s="271"/>
      <c r="BH24" s="271"/>
      <c r="BI24" s="271"/>
      <c r="BJ24" s="271"/>
      <c r="BK24" s="488"/>
      <c r="BL24" s="488"/>
      <c r="BM24" s="488"/>
      <c r="BN24" s="271"/>
      <c r="BO24" s="271"/>
      <c r="BP24" s="271"/>
      <c r="BQ24" s="274"/>
      <c r="BR24" s="284"/>
      <c r="BS24" s="282">
        <f>IF(BS21="⑦","7",IF(BS21="⑥","6",BS21))</f>
        <v>4</v>
      </c>
      <c r="BZ24" s="283"/>
      <c r="CA24" s="282">
        <f>IF(CA21="⑦","7",IF(CA21="⑥","6",CA21))</f>
        <v>4</v>
      </c>
      <c r="CI24" s="603"/>
      <c r="CJ24" s="604"/>
      <c r="CK24" s="604"/>
      <c r="CL24" s="604"/>
      <c r="CM24" s="604"/>
      <c r="CN24" s="604"/>
      <c r="CO24" s="604"/>
      <c r="CP24" s="605"/>
      <c r="CQ24" s="582"/>
      <c r="CR24" s="585"/>
      <c r="CS24" s="585"/>
      <c r="CT24" s="585"/>
      <c r="CU24" s="587"/>
      <c r="CV24" s="587"/>
      <c r="CW24" s="587"/>
      <c r="CX24" s="588"/>
    </row>
    <row r="25" spans="3:102" ht="12" customHeight="1">
      <c r="C25" s="285"/>
      <c r="D25" s="285"/>
      <c r="E25" s="285"/>
      <c r="F25" s="285"/>
      <c r="G25" s="285"/>
      <c r="H25" s="285"/>
      <c r="I25" s="286"/>
      <c r="J25" s="286"/>
      <c r="K25" s="287"/>
      <c r="L25" s="288"/>
      <c r="M25" s="288"/>
      <c r="N25" s="288"/>
      <c r="O25" s="288"/>
      <c r="P25" s="288"/>
      <c r="Q25" s="288"/>
      <c r="R25" s="288"/>
      <c r="S25" s="287"/>
      <c r="T25" s="288"/>
      <c r="U25" s="288"/>
      <c r="V25" s="288"/>
      <c r="W25" s="288"/>
      <c r="X25" s="288"/>
      <c r="Y25" s="288"/>
      <c r="Z25" s="288"/>
      <c r="AA25" s="290"/>
      <c r="AB25" s="290"/>
      <c r="AC25" s="290"/>
      <c r="AD25" s="290"/>
      <c r="AE25" s="290"/>
      <c r="AF25" s="290"/>
      <c r="AG25" s="290"/>
      <c r="AH25" s="290"/>
      <c r="AI25" s="291"/>
      <c r="AJ25" s="291"/>
      <c r="AK25" s="291"/>
      <c r="AL25" s="291"/>
      <c r="AM25" s="292"/>
      <c r="AN25" s="292"/>
      <c r="AO25" s="292"/>
      <c r="AP25" s="292"/>
      <c r="AQ25" s="295"/>
      <c r="AR25" s="300"/>
      <c r="AS25" s="300"/>
      <c r="AT25" s="300"/>
      <c r="AU25" s="300"/>
      <c r="AV25" s="300"/>
      <c r="AW25" s="300"/>
      <c r="AX25" s="300"/>
      <c r="AY25" s="300"/>
      <c r="BA25" s="270"/>
      <c r="BB25" s="290"/>
      <c r="BC25" s="290"/>
      <c r="BD25" s="290"/>
      <c r="BE25" s="290"/>
      <c r="BF25" s="290"/>
      <c r="BG25" s="290"/>
      <c r="BH25" s="290"/>
      <c r="BI25" s="287"/>
      <c r="BJ25" s="288"/>
      <c r="BK25" s="288"/>
      <c r="BL25" s="288"/>
      <c r="BM25" s="288"/>
      <c r="BN25" s="288"/>
      <c r="BO25" s="288"/>
      <c r="BP25" s="288"/>
      <c r="BQ25" s="287"/>
      <c r="BR25" s="288"/>
      <c r="BS25" s="288"/>
      <c r="BT25" s="288"/>
      <c r="BU25" s="288"/>
      <c r="BV25" s="288"/>
      <c r="BW25" s="288"/>
      <c r="BX25" s="288"/>
      <c r="BY25" s="290"/>
      <c r="BZ25" s="290"/>
      <c r="CA25" s="290"/>
      <c r="CB25" s="290"/>
      <c r="CC25" s="290"/>
      <c r="CD25" s="290"/>
      <c r="CE25" s="290"/>
      <c r="CF25" s="290"/>
      <c r="CG25" s="291"/>
      <c r="CH25" s="291"/>
      <c r="CI25" s="291"/>
      <c r="CJ25" s="291"/>
      <c r="CK25" s="292"/>
      <c r="CL25" s="292"/>
      <c r="CM25" s="292"/>
      <c r="CN25" s="292"/>
      <c r="CO25" s="267"/>
      <c r="CP25" s="267"/>
      <c r="CQ25" s="267"/>
      <c r="CR25" s="267"/>
      <c r="CS25" s="267"/>
      <c r="CT25" s="267"/>
      <c r="CU25" s="301"/>
      <c r="CV25" s="301"/>
      <c r="CW25" s="301"/>
      <c r="CX25" s="301"/>
    </row>
    <row r="26" spans="3:92" ht="12" customHeight="1">
      <c r="C26" s="270"/>
      <c r="D26" s="270"/>
      <c r="E26" s="270"/>
      <c r="F26" s="270"/>
      <c r="G26" s="270"/>
      <c r="H26" s="270"/>
      <c r="I26" s="270"/>
      <c r="J26" s="270"/>
      <c r="K26" s="270"/>
      <c r="L26" s="270"/>
      <c r="M26" s="270"/>
      <c r="N26" s="270"/>
      <c r="O26" s="270"/>
      <c r="P26" s="270"/>
      <c r="Q26" s="270"/>
      <c r="R26" s="270"/>
      <c r="S26" s="270"/>
      <c r="T26" s="270"/>
      <c r="U26" s="270"/>
      <c r="V26" s="270"/>
      <c r="W26" s="270"/>
      <c r="X26" s="270"/>
      <c r="Y26" s="270"/>
      <c r="Z26" s="270"/>
      <c r="AA26" s="270"/>
      <c r="AB26" s="270"/>
      <c r="AC26" s="270"/>
      <c r="AD26" s="270"/>
      <c r="AE26" s="270"/>
      <c r="AF26" s="270"/>
      <c r="AG26" s="270"/>
      <c r="AH26" s="270"/>
      <c r="AI26" s="293"/>
      <c r="AJ26" s="293"/>
      <c r="AK26" s="293"/>
      <c r="AL26" s="293"/>
      <c r="AM26" s="293"/>
      <c r="AN26" s="293"/>
      <c r="AO26" s="293"/>
      <c r="AP26" s="293"/>
      <c r="AQ26" s="293"/>
      <c r="AR26" s="293"/>
      <c r="AS26" s="293"/>
      <c r="AT26" s="293"/>
      <c r="AU26" s="293"/>
      <c r="AV26" s="293"/>
      <c r="AW26" s="293"/>
      <c r="AX26" s="293"/>
      <c r="AY26" s="293"/>
      <c r="BA26" s="270"/>
      <c r="BB26" s="270"/>
      <c r="BC26" s="270"/>
      <c r="BD26" s="270"/>
      <c r="BE26" s="270"/>
      <c r="BF26" s="270"/>
      <c r="BG26" s="270"/>
      <c r="BH26" s="270"/>
      <c r="BI26" s="270"/>
      <c r="BJ26" s="270"/>
      <c r="BK26" s="270"/>
      <c r="BL26" s="270"/>
      <c r="BM26" s="270"/>
      <c r="BN26" s="270"/>
      <c r="BO26" s="270"/>
      <c r="BP26" s="270"/>
      <c r="BQ26" s="270"/>
      <c r="BR26" s="270"/>
      <c r="BS26" s="270"/>
      <c r="BT26" s="270"/>
      <c r="BU26" s="270"/>
      <c r="BV26" s="270"/>
      <c r="BW26" s="270"/>
      <c r="BX26" s="270"/>
      <c r="BY26" s="270"/>
      <c r="BZ26" s="270"/>
      <c r="CA26" s="270"/>
      <c r="CB26" s="270"/>
      <c r="CC26" s="270"/>
      <c r="CD26" s="270"/>
      <c r="CE26" s="270"/>
      <c r="CF26" s="270"/>
      <c r="CG26" s="293"/>
      <c r="CH26" s="293"/>
      <c r="CI26" s="293"/>
      <c r="CJ26" s="293"/>
      <c r="CK26" s="293"/>
      <c r="CL26" s="293"/>
      <c r="CM26" s="293"/>
      <c r="CN26" s="293"/>
    </row>
    <row r="27" spans="3:59" ht="12" customHeight="1">
      <c r="C27" s="630" t="s">
        <v>1412</v>
      </c>
      <c r="D27" s="630"/>
      <c r="E27" s="630"/>
      <c r="F27" s="630"/>
      <c r="G27" s="630"/>
      <c r="H27" s="630"/>
      <c r="I27" s="630"/>
      <c r="J27" s="630"/>
      <c r="K27" s="630"/>
      <c r="L27" s="630"/>
      <c r="M27" s="630"/>
      <c r="N27" s="630"/>
      <c r="O27" s="630"/>
      <c r="P27" s="630"/>
      <c r="Q27" s="630"/>
      <c r="R27" s="630"/>
      <c r="S27" s="630"/>
      <c r="T27" s="630"/>
      <c r="U27" s="630"/>
      <c r="V27" s="630"/>
      <c r="W27" s="630"/>
      <c r="X27" s="630"/>
      <c r="Y27" s="630"/>
      <c r="Z27" s="630"/>
      <c r="AA27" s="630"/>
      <c r="AB27" s="630"/>
      <c r="AC27" s="630"/>
      <c r="AD27" s="630"/>
      <c r="AE27" s="630"/>
      <c r="AF27" s="630"/>
      <c r="AG27" s="630"/>
      <c r="AH27" s="630"/>
      <c r="AI27" s="630"/>
      <c r="AJ27" s="630"/>
      <c r="AK27" s="630"/>
      <c r="AL27" s="630"/>
      <c r="AM27" s="630"/>
      <c r="AN27" s="630"/>
      <c r="AO27" s="630"/>
      <c r="AP27" s="630"/>
      <c r="AQ27" s="630"/>
      <c r="AR27" s="630"/>
      <c r="AS27" s="630"/>
      <c r="AT27" s="630"/>
      <c r="AU27" s="630"/>
      <c r="AV27" s="630"/>
      <c r="AW27" s="630"/>
      <c r="AX27" s="630"/>
      <c r="AY27" s="630"/>
      <c r="BA27" s="270"/>
      <c r="BB27" s="270"/>
      <c r="BC27" s="270"/>
      <c r="BD27" s="270"/>
      <c r="BE27" s="293"/>
      <c r="BF27" s="293"/>
      <c r="BG27" s="293"/>
    </row>
    <row r="28" spans="3:59" ht="12" customHeight="1" thickBot="1">
      <c r="C28" s="632"/>
      <c r="D28" s="632"/>
      <c r="E28" s="632"/>
      <c r="F28" s="632"/>
      <c r="G28" s="632"/>
      <c r="H28" s="632"/>
      <c r="I28" s="632"/>
      <c r="J28" s="632"/>
      <c r="K28" s="632"/>
      <c r="L28" s="632"/>
      <c r="M28" s="632"/>
      <c r="N28" s="632"/>
      <c r="O28" s="632"/>
      <c r="P28" s="632"/>
      <c r="Q28" s="632"/>
      <c r="R28" s="632"/>
      <c r="S28" s="632"/>
      <c r="T28" s="632"/>
      <c r="U28" s="632"/>
      <c r="V28" s="632"/>
      <c r="W28" s="632"/>
      <c r="X28" s="632"/>
      <c r="Y28" s="632"/>
      <c r="Z28" s="632"/>
      <c r="AA28" s="632"/>
      <c r="AB28" s="632"/>
      <c r="AC28" s="632"/>
      <c r="AD28" s="632"/>
      <c r="AE28" s="632"/>
      <c r="AF28" s="632"/>
      <c r="AG28" s="632"/>
      <c r="AH28" s="632"/>
      <c r="AI28" s="632"/>
      <c r="AJ28" s="632"/>
      <c r="AK28" s="632"/>
      <c r="AL28" s="632"/>
      <c r="AM28" s="632"/>
      <c r="AN28" s="632"/>
      <c r="AO28" s="632"/>
      <c r="AP28" s="632"/>
      <c r="AQ28" s="632"/>
      <c r="AR28" s="632"/>
      <c r="AS28" s="632"/>
      <c r="AT28" s="632"/>
      <c r="AU28" s="632"/>
      <c r="AV28" s="632"/>
      <c r="AW28" s="632"/>
      <c r="AX28" s="632"/>
      <c r="AY28" s="632"/>
      <c r="BA28" s="270"/>
      <c r="BB28" s="270"/>
      <c r="BC28" s="270"/>
      <c r="BD28" s="270"/>
      <c r="BE28" s="293"/>
      <c r="BF28" s="293"/>
      <c r="BG28" s="293"/>
    </row>
    <row r="29" spans="1:95" ht="12" customHeight="1">
      <c r="A29" s="266"/>
      <c r="C29" s="518" t="s">
        <v>13</v>
      </c>
      <c r="D29" s="457"/>
      <c r="E29" s="457"/>
      <c r="F29" s="457"/>
      <c r="G29" s="457"/>
      <c r="H29" s="457"/>
      <c r="I29" s="457"/>
      <c r="J29" s="457"/>
      <c r="K29" s="457"/>
      <c r="L29" s="457"/>
      <c r="M29" s="457"/>
      <c r="N29" s="457"/>
      <c r="O29" s="457"/>
      <c r="P29" s="457"/>
      <c r="Q29" s="457"/>
      <c r="R29" s="457"/>
      <c r="S29" s="519"/>
      <c r="T29" s="526" t="str">
        <f>F33</f>
        <v>北村　</v>
      </c>
      <c r="U29" s="457"/>
      <c r="V29" s="457"/>
      <c r="W29" s="457"/>
      <c r="X29" s="457"/>
      <c r="Y29" s="457"/>
      <c r="Z29" s="457"/>
      <c r="AA29" s="519"/>
      <c r="AB29" s="526" t="str">
        <f>F37</f>
        <v>嶋田</v>
      </c>
      <c r="AC29" s="457"/>
      <c r="AD29" s="457"/>
      <c r="AE29" s="457"/>
      <c r="AF29" s="457"/>
      <c r="AG29" s="457"/>
      <c r="AH29" s="457"/>
      <c r="AI29" s="457"/>
      <c r="AJ29" s="526" t="str">
        <f>F41</f>
        <v>国村</v>
      </c>
      <c r="AK29" s="457"/>
      <c r="AL29" s="457"/>
      <c r="AM29" s="457"/>
      <c r="AN29" s="457"/>
      <c r="AO29" s="457"/>
      <c r="AP29" s="457"/>
      <c r="AQ29" s="519"/>
      <c r="AR29" s="539">
        <f>IF(AR35&lt;&gt;"","取得","")</f>
      </c>
      <c r="AT29" s="457" t="s">
        <v>3</v>
      </c>
      <c r="AU29" s="457"/>
      <c r="AV29" s="457"/>
      <c r="AW29" s="457"/>
      <c r="AX29" s="457"/>
      <c r="AY29" s="484"/>
      <c r="AZ29" s="270"/>
      <c r="BA29" s="270"/>
      <c r="BB29" s="270"/>
      <c r="BC29" s="270"/>
      <c r="BD29" s="270"/>
      <c r="BE29" s="270"/>
      <c r="BF29" s="270"/>
      <c r="BG29" s="270"/>
      <c r="BH29" s="270"/>
      <c r="BI29" s="270"/>
      <c r="BJ29" s="270"/>
      <c r="BK29" s="270"/>
      <c r="BL29" s="270"/>
      <c r="BM29" s="270"/>
      <c r="BN29" s="293"/>
      <c r="BO29" s="293"/>
      <c r="BP29" s="293"/>
      <c r="BQ29" s="293"/>
      <c r="BR29" s="293"/>
      <c r="BS29" s="293"/>
      <c r="BT29" s="293"/>
      <c r="BU29" s="293"/>
      <c r="BW29" s="270"/>
      <c r="BX29" s="270"/>
      <c r="BY29" s="270"/>
      <c r="BZ29" s="270"/>
      <c r="CA29" s="270"/>
      <c r="CB29" s="270"/>
      <c r="CC29" s="270"/>
      <c r="CD29" s="270"/>
      <c r="CE29" s="270"/>
      <c r="CF29" s="270"/>
      <c r="CG29" s="270"/>
      <c r="CH29" s="270"/>
      <c r="CI29" s="270"/>
      <c r="CJ29" s="270"/>
      <c r="CK29" s="270"/>
      <c r="CL29" s="270"/>
      <c r="CM29" s="270"/>
      <c r="CN29" s="270"/>
      <c r="CO29" s="270"/>
      <c r="CP29" s="270"/>
      <c r="CQ29" s="270"/>
    </row>
    <row r="30" spans="1:95" ht="12" customHeight="1">
      <c r="A30" s="266"/>
      <c r="C30" s="518"/>
      <c r="D30" s="457"/>
      <c r="E30" s="457"/>
      <c r="F30" s="457"/>
      <c r="G30" s="457"/>
      <c r="H30" s="457"/>
      <c r="I30" s="457"/>
      <c r="J30" s="457"/>
      <c r="K30" s="457"/>
      <c r="L30" s="457"/>
      <c r="M30" s="457"/>
      <c r="N30" s="457"/>
      <c r="O30" s="457"/>
      <c r="P30" s="457"/>
      <c r="Q30" s="457"/>
      <c r="R30" s="457"/>
      <c r="S30" s="519"/>
      <c r="T30" s="526"/>
      <c r="U30" s="457"/>
      <c r="V30" s="457"/>
      <c r="W30" s="457"/>
      <c r="X30" s="457"/>
      <c r="Y30" s="457"/>
      <c r="Z30" s="457"/>
      <c r="AA30" s="519"/>
      <c r="AB30" s="526"/>
      <c r="AC30" s="457"/>
      <c r="AD30" s="457"/>
      <c r="AE30" s="457"/>
      <c r="AF30" s="457"/>
      <c r="AG30" s="457"/>
      <c r="AH30" s="457"/>
      <c r="AI30" s="457"/>
      <c r="AJ30" s="526"/>
      <c r="AK30" s="457"/>
      <c r="AL30" s="457"/>
      <c r="AM30" s="457"/>
      <c r="AN30" s="457"/>
      <c r="AO30" s="457"/>
      <c r="AP30" s="457"/>
      <c r="AQ30" s="519"/>
      <c r="AR30" s="539"/>
      <c r="AT30" s="457"/>
      <c r="AU30" s="457"/>
      <c r="AV30" s="457"/>
      <c r="AW30" s="457"/>
      <c r="AX30" s="457"/>
      <c r="AY30" s="484"/>
      <c r="AZ30" s="270"/>
      <c r="BA30" s="270"/>
      <c r="BB30" s="270"/>
      <c r="BC30" s="270"/>
      <c r="BD30" s="270"/>
      <c r="BE30" s="270"/>
      <c r="BF30" s="270"/>
      <c r="BG30" s="270"/>
      <c r="BH30" s="270"/>
      <c r="BI30" s="270"/>
      <c r="BJ30" s="270"/>
      <c r="BK30" s="270"/>
      <c r="BL30" s="270"/>
      <c r="BM30" s="270"/>
      <c r="BN30" s="293"/>
      <c r="BO30" s="293"/>
      <c r="BP30" s="293"/>
      <c r="BQ30" s="293"/>
      <c r="BR30" s="293"/>
      <c r="BS30" s="293"/>
      <c r="BT30" s="293"/>
      <c r="BU30" s="293"/>
      <c r="BW30" s="270"/>
      <c r="BX30" s="270"/>
      <c r="BY30" s="270"/>
      <c r="BZ30" s="270"/>
      <c r="CA30" s="270"/>
      <c r="CB30" s="270"/>
      <c r="CC30" s="270"/>
      <c r="CD30" s="270"/>
      <c r="CE30" s="270"/>
      <c r="CF30" s="270"/>
      <c r="CG30" s="270"/>
      <c r="CH30" s="270"/>
      <c r="CI30" s="270"/>
      <c r="CJ30" s="270"/>
      <c r="CK30" s="270"/>
      <c r="CL30" s="270"/>
      <c r="CM30" s="270"/>
      <c r="CN30" s="270"/>
      <c r="CO30" s="270"/>
      <c r="CP30" s="270"/>
      <c r="CQ30" s="270"/>
    </row>
    <row r="31" spans="1:98" ht="12" customHeight="1">
      <c r="A31" s="266"/>
      <c r="C31" s="518"/>
      <c r="D31" s="457"/>
      <c r="E31" s="457"/>
      <c r="F31" s="457"/>
      <c r="G31" s="457"/>
      <c r="H31" s="457"/>
      <c r="I31" s="457"/>
      <c r="J31" s="457"/>
      <c r="K31" s="457"/>
      <c r="L31" s="457"/>
      <c r="M31" s="457"/>
      <c r="N31" s="457"/>
      <c r="O31" s="457"/>
      <c r="P31" s="457"/>
      <c r="Q31" s="457"/>
      <c r="R31" s="457"/>
      <c r="S31" s="519"/>
      <c r="T31" s="526" t="str">
        <f>O33</f>
        <v>福島</v>
      </c>
      <c r="U31" s="457"/>
      <c r="V31" s="457"/>
      <c r="W31" s="457"/>
      <c r="X31" s="457"/>
      <c r="Y31" s="457"/>
      <c r="Z31" s="457"/>
      <c r="AA31" s="519"/>
      <c r="AB31" s="526" t="str">
        <f>O37</f>
        <v>鹿野</v>
      </c>
      <c r="AC31" s="457"/>
      <c r="AD31" s="457"/>
      <c r="AE31" s="457"/>
      <c r="AF31" s="457"/>
      <c r="AG31" s="457"/>
      <c r="AH31" s="457"/>
      <c r="AI31" s="457"/>
      <c r="AJ31" s="526" t="str">
        <f>O41</f>
        <v>白井</v>
      </c>
      <c r="AK31" s="457"/>
      <c r="AL31" s="457"/>
      <c r="AM31" s="457"/>
      <c r="AN31" s="457"/>
      <c r="AO31" s="457"/>
      <c r="AP31" s="457"/>
      <c r="AQ31" s="519"/>
      <c r="AR31" s="539">
        <f>IF(AR35&lt;&gt;"","ゲーム率","")</f>
      </c>
      <c r="AS31" s="457"/>
      <c r="AT31" s="457" t="s">
        <v>4</v>
      </c>
      <c r="AU31" s="457"/>
      <c r="AV31" s="457"/>
      <c r="AW31" s="457"/>
      <c r="AX31" s="457"/>
      <c r="AY31" s="484"/>
      <c r="AZ31" s="270"/>
      <c r="BA31" s="270"/>
      <c r="BB31" s="270"/>
      <c r="BC31" s="270"/>
      <c r="BD31" s="270"/>
      <c r="BI31" s="270"/>
      <c r="BJ31" s="270"/>
      <c r="BK31" s="270"/>
      <c r="BL31" s="270"/>
      <c r="BM31" s="270"/>
      <c r="BN31" s="270"/>
      <c r="BO31" s="270"/>
      <c r="BP31" s="270"/>
      <c r="BQ31" s="298"/>
      <c r="BR31" s="298"/>
      <c r="BS31" s="298"/>
      <c r="BT31" s="298"/>
      <c r="BU31" s="637" t="s">
        <v>9</v>
      </c>
      <c r="BV31" s="637"/>
      <c r="BW31" s="637"/>
      <c r="BX31" s="637"/>
      <c r="BY31" s="637"/>
      <c r="BZ31" s="637"/>
      <c r="CA31" s="637"/>
      <c r="CB31" s="637"/>
      <c r="CC31" s="637"/>
      <c r="CD31" s="637"/>
      <c r="CE31" s="637"/>
      <c r="CF31" s="637"/>
      <c r="CG31" s="637"/>
      <c r="CH31" s="637"/>
      <c r="CI31" s="270"/>
      <c r="CJ31" s="270"/>
      <c r="CK31" s="270"/>
      <c r="CL31" s="270"/>
      <c r="CM31" s="270"/>
      <c r="CN31" s="270"/>
      <c r="CO31" s="270"/>
      <c r="CP31" s="270"/>
      <c r="CQ31" s="270"/>
      <c r="CR31" s="270"/>
      <c r="CS31" s="270"/>
      <c r="CT31" s="270"/>
    </row>
    <row r="32" spans="1:98" ht="12" customHeight="1">
      <c r="A32" s="266"/>
      <c r="C32" s="520"/>
      <c r="D32" s="521"/>
      <c r="E32" s="521"/>
      <c r="F32" s="521"/>
      <c r="G32" s="521"/>
      <c r="H32" s="521"/>
      <c r="I32" s="521"/>
      <c r="J32" s="521"/>
      <c r="K32" s="521"/>
      <c r="L32" s="521"/>
      <c r="M32" s="521"/>
      <c r="N32" s="521"/>
      <c r="O32" s="521"/>
      <c r="P32" s="521"/>
      <c r="Q32" s="521"/>
      <c r="R32" s="521"/>
      <c r="S32" s="522"/>
      <c r="T32" s="528"/>
      <c r="U32" s="521"/>
      <c r="V32" s="521"/>
      <c r="W32" s="521"/>
      <c r="X32" s="521"/>
      <c r="Y32" s="521"/>
      <c r="Z32" s="521"/>
      <c r="AA32" s="522"/>
      <c r="AB32" s="528"/>
      <c r="AC32" s="521"/>
      <c r="AD32" s="521"/>
      <c r="AE32" s="521"/>
      <c r="AF32" s="521"/>
      <c r="AG32" s="521"/>
      <c r="AH32" s="521"/>
      <c r="AI32" s="521"/>
      <c r="AJ32" s="528"/>
      <c r="AK32" s="521"/>
      <c r="AL32" s="521"/>
      <c r="AM32" s="521"/>
      <c r="AN32" s="521"/>
      <c r="AO32" s="521"/>
      <c r="AP32" s="521"/>
      <c r="AQ32" s="522"/>
      <c r="AR32" s="547"/>
      <c r="AS32" s="521"/>
      <c r="AT32" s="521"/>
      <c r="AU32" s="521"/>
      <c r="AV32" s="521"/>
      <c r="AW32" s="521"/>
      <c r="AX32" s="521"/>
      <c r="AY32" s="546"/>
      <c r="AZ32" s="270"/>
      <c r="BA32" s="270"/>
      <c r="BB32" s="270"/>
      <c r="BC32" s="270"/>
      <c r="BD32" s="270"/>
      <c r="BI32" s="298"/>
      <c r="BU32" s="637"/>
      <c r="BV32" s="637"/>
      <c r="BW32" s="637"/>
      <c r="BX32" s="637"/>
      <c r="BY32" s="637"/>
      <c r="BZ32" s="637"/>
      <c r="CA32" s="637"/>
      <c r="CB32" s="637"/>
      <c r="CC32" s="637"/>
      <c r="CD32" s="637"/>
      <c r="CE32" s="637"/>
      <c r="CF32" s="637"/>
      <c r="CG32" s="637"/>
      <c r="CH32" s="637"/>
      <c r="CI32" s="270"/>
      <c r="CJ32" s="270"/>
      <c r="CK32" s="270"/>
      <c r="CL32" s="270"/>
      <c r="CM32" s="270"/>
      <c r="CN32" s="293"/>
      <c r="CO32" s="293"/>
      <c r="CP32" s="293"/>
      <c r="CQ32" s="293"/>
      <c r="CR32" s="293"/>
      <c r="CS32" s="293"/>
      <c r="CT32" s="293"/>
    </row>
    <row r="33" spans="1:108" s="270" customFormat="1" ht="12" customHeight="1">
      <c r="A33" s="269"/>
      <c r="B33" s="476">
        <f>AV35</f>
        <v>1</v>
      </c>
      <c r="C33" s="462" t="s">
        <v>1014</v>
      </c>
      <c r="D33" s="463"/>
      <c r="E33" s="463"/>
      <c r="F33" s="483" t="str">
        <f>IF(C33="ここに","",VLOOKUP(C33,'登録ナンバー'!$A$1:$C$620,2,0))</f>
        <v>北村　</v>
      </c>
      <c r="G33" s="483"/>
      <c r="H33" s="483"/>
      <c r="I33" s="483"/>
      <c r="J33" s="483"/>
      <c r="K33" s="481" t="s">
        <v>6</v>
      </c>
      <c r="L33" s="483" t="s">
        <v>1393</v>
      </c>
      <c r="M33" s="483"/>
      <c r="N33" s="483"/>
      <c r="O33" s="483" t="str">
        <f>IF(L33="ここに","",VLOOKUP(L33,'登録ナンバー'!$A$1:$C$620,2,0))</f>
        <v>福島</v>
      </c>
      <c r="P33" s="483"/>
      <c r="Q33" s="483"/>
      <c r="R33" s="483"/>
      <c r="S33" s="614"/>
      <c r="T33" s="559">
        <f>IF(AB33="","丸付き数字は試合順番","")</f>
      </c>
      <c r="U33" s="559"/>
      <c r="V33" s="559"/>
      <c r="W33" s="559"/>
      <c r="X33" s="559"/>
      <c r="Y33" s="559"/>
      <c r="Z33" s="559"/>
      <c r="AA33" s="560"/>
      <c r="AB33" s="479" t="s">
        <v>1444</v>
      </c>
      <c r="AC33" s="458"/>
      <c r="AD33" s="458"/>
      <c r="AE33" s="458" t="s">
        <v>7</v>
      </c>
      <c r="AF33" s="458">
        <v>1</v>
      </c>
      <c r="AG33" s="458"/>
      <c r="AH33" s="458"/>
      <c r="AI33" s="474"/>
      <c r="AJ33" s="479" t="s">
        <v>1444</v>
      </c>
      <c r="AK33" s="458"/>
      <c r="AL33" s="458"/>
      <c r="AM33" s="458" t="s">
        <v>7</v>
      </c>
      <c r="AN33" s="458">
        <v>6</v>
      </c>
      <c r="AO33" s="458"/>
      <c r="AP33" s="458"/>
      <c r="AQ33" s="474"/>
      <c r="AR33" s="540">
        <f>IF(COUNTIF(AS33:AU46,1)=2,"直接対決","")</f>
      </c>
      <c r="AS33" s="477">
        <f>COUNTIF(T33:AQ34,"⑧")+COUNTIF(T33:AQ34,"⑨")</f>
        <v>2</v>
      </c>
      <c r="AT33" s="477"/>
      <c r="AU33" s="477"/>
      <c r="AV33" s="489">
        <f>IF(AB33="","",2-AS33)</f>
        <v>0</v>
      </c>
      <c r="AW33" s="489"/>
      <c r="AX33" s="489"/>
      <c r="AY33" s="490"/>
      <c r="AZ33" s="302"/>
      <c r="BA33" s="302"/>
      <c r="BB33" s="302"/>
      <c r="BC33" s="302"/>
      <c r="BD33" s="302"/>
      <c r="BE33" s="303"/>
      <c r="BF33" s="303"/>
      <c r="BG33" s="303"/>
      <c r="BH33" s="303"/>
      <c r="BI33" s="298"/>
      <c r="BJ33" s="264"/>
      <c r="BK33" s="264"/>
      <c r="BL33" s="264"/>
      <c r="BM33" s="264"/>
      <c r="BN33" s="264"/>
      <c r="BO33" s="264"/>
      <c r="BP33" s="264"/>
      <c r="BQ33" s="264"/>
      <c r="BR33" s="264"/>
      <c r="BS33" s="264"/>
      <c r="BT33" s="264"/>
      <c r="BU33" s="637"/>
      <c r="BV33" s="637"/>
      <c r="BW33" s="637"/>
      <c r="BX33" s="637"/>
      <c r="BY33" s="637"/>
      <c r="BZ33" s="637"/>
      <c r="CA33" s="637"/>
      <c r="CB33" s="637"/>
      <c r="CC33" s="637"/>
      <c r="CD33" s="637"/>
      <c r="CE33" s="637"/>
      <c r="CF33" s="637"/>
      <c r="CG33" s="637"/>
      <c r="CH33" s="637"/>
      <c r="CN33" s="293"/>
      <c r="CO33" s="293"/>
      <c r="CP33" s="293"/>
      <c r="CQ33" s="293"/>
      <c r="CR33" s="293"/>
      <c r="CS33" s="293"/>
      <c r="CT33" s="293"/>
      <c r="CU33" s="264"/>
      <c r="CX33" s="264"/>
      <c r="CY33" s="264"/>
      <c r="CZ33" s="264"/>
      <c r="DA33" s="264"/>
      <c r="DB33" s="264"/>
      <c r="DC33" s="264"/>
      <c r="DD33" s="264"/>
    </row>
    <row r="34" spans="1:108" s="270" customFormat="1" ht="12" customHeight="1">
      <c r="A34" s="269"/>
      <c r="B34" s="476"/>
      <c r="C34" s="464"/>
      <c r="D34" s="465"/>
      <c r="E34" s="465"/>
      <c r="F34" s="466"/>
      <c r="G34" s="466"/>
      <c r="H34" s="466"/>
      <c r="I34" s="466"/>
      <c r="J34" s="466"/>
      <c r="K34" s="481"/>
      <c r="L34" s="466"/>
      <c r="M34" s="466"/>
      <c r="N34" s="466"/>
      <c r="O34" s="466"/>
      <c r="P34" s="466"/>
      <c r="Q34" s="466"/>
      <c r="R34" s="466"/>
      <c r="S34" s="467"/>
      <c r="T34" s="562"/>
      <c r="U34" s="562"/>
      <c r="V34" s="562"/>
      <c r="W34" s="562"/>
      <c r="X34" s="562"/>
      <c r="Y34" s="562"/>
      <c r="Z34" s="562"/>
      <c r="AA34" s="563"/>
      <c r="AB34" s="480"/>
      <c r="AC34" s="459"/>
      <c r="AD34" s="459"/>
      <c r="AE34" s="459"/>
      <c r="AF34" s="459"/>
      <c r="AG34" s="459"/>
      <c r="AH34" s="459"/>
      <c r="AI34" s="475"/>
      <c r="AJ34" s="480"/>
      <c r="AK34" s="459"/>
      <c r="AL34" s="459"/>
      <c r="AM34" s="459"/>
      <c r="AN34" s="459"/>
      <c r="AO34" s="459"/>
      <c r="AP34" s="459"/>
      <c r="AQ34" s="475"/>
      <c r="AR34" s="541"/>
      <c r="AS34" s="478"/>
      <c r="AT34" s="478"/>
      <c r="AU34" s="478"/>
      <c r="AV34" s="491"/>
      <c r="AW34" s="491"/>
      <c r="AX34" s="491"/>
      <c r="AY34" s="492"/>
      <c r="AZ34" s="302"/>
      <c r="BA34" s="302"/>
      <c r="BB34" s="302"/>
      <c r="BC34" s="302"/>
      <c r="BD34" s="302"/>
      <c r="BE34" s="303"/>
      <c r="BF34" s="303"/>
      <c r="BG34" s="303"/>
      <c r="BH34" s="303"/>
      <c r="BJ34" s="264"/>
      <c r="BK34" s="264"/>
      <c r="BL34" s="264"/>
      <c r="BM34" s="264"/>
      <c r="BN34" s="264"/>
      <c r="BO34" s="264"/>
      <c r="BP34" s="264"/>
      <c r="BU34" s="637"/>
      <c r="BV34" s="637"/>
      <c r="BW34" s="637"/>
      <c r="BX34" s="637"/>
      <c r="BY34" s="637"/>
      <c r="BZ34" s="637"/>
      <c r="CA34" s="637"/>
      <c r="CB34" s="637"/>
      <c r="CC34" s="637"/>
      <c r="CD34" s="637"/>
      <c r="CE34" s="637"/>
      <c r="CF34" s="637"/>
      <c r="CG34" s="637"/>
      <c r="CH34" s="637"/>
      <c r="CN34" s="293"/>
      <c r="CO34" s="293"/>
      <c r="CP34" s="293"/>
      <c r="CQ34" s="293"/>
      <c r="CR34" s="293"/>
      <c r="CS34" s="293"/>
      <c r="CT34" s="293"/>
      <c r="CU34" s="264"/>
      <c r="CX34" s="264"/>
      <c r="CY34" s="264"/>
      <c r="CZ34" s="264"/>
      <c r="DA34" s="264"/>
      <c r="DB34" s="264"/>
      <c r="DC34" s="264"/>
      <c r="DD34" s="264"/>
    </row>
    <row r="35" spans="1:102" ht="18.75" customHeight="1" thickBot="1">
      <c r="A35" s="266"/>
      <c r="C35" s="464" t="s">
        <v>8</v>
      </c>
      <c r="D35" s="465"/>
      <c r="E35" s="465"/>
      <c r="F35" s="466" t="str">
        <f>IF(C33="ここに","",VLOOKUP(C33,'登録ナンバー'!$A$1:$D$620,4,0))</f>
        <v>グリフィンズ</v>
      </c>
      <c r="G35" s="466"/>
      <c r="H35" s="466"/>
      <c r="I35" s="466"/>
      <c r="J35" s="466"/>
      <c r="K35" s="327"/>
      <c r="L35" s="481" t="s">
        <v>8</v>
      </c>
      <c r="M35" s="481"/>
      <c r="N35" s="481"/>
      <c r="O35" s="466" t="str">
        <f>IF(L33="ここに","",VLOOKUP(L33,'登録ナンバー'!$A$1:$D$620,4,0))</f>
        <v>グリフィンズ</v>
      </c>
      <c r="P35" s="466"/>
      <c r="Q35" s="466"/>
      <c r="R35" s="466"/>
      <c r="S35" s="467"/>
      <c r="T35" s="562"/>
      <c r="U35" s="562"/>
      <c r="V35" s="562"/>
      <c r="W35" s="562"/>
      <c r="X35" s="562"/>
      <c r="Y35" s="562"/>
      <c r="Z35" s="562"/>
      <c r="AA35" s="563"/>
      <c r="AB35" s="480"/>
      <c r="AC35" s="459"/>
      <c r="AD35" s="459"/>
      <c r="AE35" s="459"/>
      <c r="AF35" s="459"/>
      <c r="AG35" s="459"/>
      <c r="AH35" s="459"/>
      <c r="AI35" s="475"/>
      <c r="AJ35" s="480"/>
      <c r="AK35" s="459"/>
      <c r="AL35" s="459"/>
      <c r="AM35" s="459"/>
      <c r="AN35" s="459"/>
      <c r="AO35" s="459"/>
      <c r="AP35" s="459"/>
      <c r="AQ35" s="475"/>
      <c r="AR35" s="542">
        <f>IF(OR(COUNTIF(AS33:AU44,2)=3,COUNTIF(AS33:AU44,1)=3),(AB36+AJ36)/(AB36+AJ36+AF33+AN33),"")</f>
      </c>
      <c r="AS35" s="472"/>
      <c r="AT35" s="472"/>
      <c r="AU35" s="472"/>
      <c r="AV35" s="495">
        <f>IF(AR35&lt;&gt;"",RANK(AR35,AR35:AR48),RANK(AS33,AS33:AU46))</f>
        <v>1</v>
      </c>
      <c r="AW35" s="495"/>
      <c r="AX35" s="495"/>
      <c r="AY35" s="496"/>
      <c r="AZ35" s="295"/>
      <c r="BA35" s="295"/>
      <c r="BB35" s="295"/>
      <c r="BC35" s="295"/>
      <c r="BD35" s="295"/>
      <c r="BE35" s="699" t="s">
        <v>1446</v>
      </c>
      <c r="BF35" s="699"/>
      <c r="BG35" s="699"/>
      <c r="BH35" s="699"/>
      <c r="BI35" s="699"/>
      <c r="BJ35" s="699"/>
      <c r="BK35" s="699"/>
      <c r="BL35" s="699"/>
      <c r="BM35" s="699"/>
      <c r="BN35" s="630" t="s">
        <v>1352</v>
      </c>
      <c r="BO35" s="630"/>
      <c r="BP35" s="630"/>
      <c r="BQ35" s="630"/>
      <c r="BR35" s="630"/>
      <c r="BS35" s="351"/>
      <c r="BT35" s="351"/>
      <c r="BU35" s="351"/>
      <c r="CO35" s="457" t="str">
        <f>IF($AB$53="","リーグ3・1位",VLOOKUP(1,$B$53:$J$64,5,FALSE))</f>
        <v>川並</v>
      </c>
      <c r="CP35" s="457"/>
      <c r="CQ35" s="457"/>
      <c r="CR35" s="457"/>
      <c r="CS35" s="457"/>
      <c r="CT35" s="630" t="s">
        <v>740</v>
      </c>
      <c r="CU35" s="630"/>
      <c r="CV35" s="630"/>
      <c r="CW35" s="630"/>
      <c r="CX35" s="630"/>
    </row>
    <row r="36" spans="1:102" ht="6" customHeight="1" hidden="1">
      <c r="A36" s="266"/>
      <c r="C36" s="487"/>
      <c r="D36" s="488"/>
      <c r="E36" s="488"/>
      <c r="F36" s="327"/>
      <c r="G36" s="327"/>
      <c r="H36" s="327"/>
      <c r="I36" s="327"/>
      <c r="J36" s="328"/>
      <c r="K36" s="327"/>
      <c r="L36" s="482"/>
      <c r="M36" s="482"/>
      <c r="N36" s="482"/>
      <c r="O36" s="328"/>
      <c r="P36" s="328"/>
      <c r="Q36" s="328"/>
      <c r="R36" s="329"/>
      <c r="S36" s="376"/>
      <c r="T36" s="565"/>
      <c r="U36" s="565"/>
      <c r="V36" s="565"/>
      <c r="W36" s="565"/>
      <c r="X36" s="565"/>
      <c r="Y36" s="565"/>
      <c r="Z36" s="565"/>
      <c r="AA36" s="566"/>
      <c r="AB36" s="331" t="str">
        <f>IF(AB33="⑦","7",IF(AB33="⑥","6",AB33))</f>
        <v>⑧</v>
      </c>
      <c r="AC36" s="332"/>
      <c r="AD36" s="332"/>
      <c r="AE36" s="332"/>
      <c r="AF36" s="332"/>
      <c r="AG36" s="332"/>
      <c r="AH36" s="332"/>
      <c r="AI36" s="332"/>
      <c r="AJ36" s="331" t="str">
        <f>IF(AJ33="⑦","7",IF(AJ33="⑥","6",AJ33))</f>
        <v>⑧</v>
      </c>
      <c r="AK36" s="332"/>
      <c r="AL36" s="332"/>
      <c r="AM36" s="332"/>
      <c r="AN36" s="332"/>
      <c r="AO36" s="332"/>
      <c r="AP36" s="332"/>
      <c r="AQ36" s="333"/>
      <c r="AR36" s="543"/>
      <c r="AS36" s="473"/>
      <c r="AT36" s="473"/>
      <c r="AU36" s="473"/>
      <c r="AV36" s="497"/>
      <c r="AW36" s="497"/>
      <c r="AX36" s="497"/>
      <c r="AY36" s="498"/>
      <c r="AZ36" s="295"/>
      <c r="BA36" s="295"/>
      <c r="BB36" s="295"/>
      <c r="BC36" s="295"/>
      <c r="BD36" s="295"/>
      <c r="BE36" s="699"/>
      <c r="BF36" s="699"/>
      <c r="BG36" s="699"/>
      <c r="BH36" s="699"/>
      <c r="BI36" s="699"/>
      <c r="BJ36" s="699"/>
      <c r="BK36" s="699"/>
      <c r="BL36" s="699"/>
      <c r="BM36" s="699"/>
      <c r="BN36" s="630"/>
      <c r="BO36" s="630"/>
      <c r="BP36" s="630"/>
      <c r="BQ36" s="630"/>
      <c r="BR36" s="630"/>
      <c r="BS36" s="297"/>
      <c r="BT36" s="297"/>
      <c r="BU36" s="297"/>
      <c r="BV36" s="304"/>
      <c r="CL36" s="305"/>
      <c r="CM36" s="305"/>
      <c r="CN36" s="305"/>
      <c r="CO36" s="457"/>
      <c r="CP36" s="457"/>
      <c r="CQ36" s="457"/>
      <c r="CR36" s="457"/>
      <c r="CS36" s="457"/>
      <c r="CT36" s="630"/>
      <c r="CU36" s="630"/>
      <c r="CV36" s="630"/>
      <c r="CW36" s="630"/>
      <c r="CX36" s="630"/>
    </row>
    <row r="37" spans="1:102" ht="12" customHeight="1">
      <c r="A37" s="266"/>
      <c r="B37" s="476">
        <f>AV39</f>
        <v>3</v>
      </c>
      <c r="C37" s="462" t="s">
        <v>1396</v>
      </c>
      <c r="D37" s="463"/>
      <c r="E37" s="463"/>
      <c r="F37" s="463" t="str">
        <f>IF(C37="ここに","",VLOOKUP(C37,'登録ナンバー'!$A$1:$C$620,2,0))</f>
        <v>嶋田</v>
      </c>
      <c r="G37" s="463"/>
      <c r="H37" s="463"/>
      <c r="I37" s="463"/>
      <c r="J37" s="463"/>
      <c r="K37" s="486" t="s">
        <v>6</v>
      </c>
      <c r="L37" s="463" t="s">
        <v>1397</v>
      </c>
      <c r="M37" s="463"/>
      <c r="N37" s="463"/>
      <c r="O37" s="463" t="str">
        <f>IF(L37="ここに","",VLOOKUP(L37,'登録ナンバー'!$A$1:$C$620,2,0))</f>
        <v>鹿野</v>
      </c>
      <c r="P37" s="463"/>
      <c r="Q37" s="463"/>
      <c r="R37" s="463"/>
      <c r="S37" s="584"/>
      <c r="T37" s="456">
        <v>1</v>
      </c>
      <c r="U37" s="456"/>
      <c r="V37" s="456"/>
      <c r="W37" s="456" t="s">
        <v>7</v>
      </c>
      <c r="X37" s="456">
        <v>8</v>
      </c>
      <c r="Y37" s="456"/>
      <c r="Z37" s="456"/>
      <c r="AA37" s="571"/>
      <c r="AB37" s="655"/>
      <c r="AC37" s="656"/>
      <c r="AD37" s="656"/>
      <c r="AE37" s="656"/>
      <c r="AF37" s="656"/>
      <c r="AG37" s="656"/>
      <c r="AH37" s="656"/>
      <c r="AI37" s="656"/>
      <c r="AJ37" s="592">
        <v>6</v>
      </c>
      <c r="AK37" s="503"/>
      <c r="AL37" s="503"/>
      <c r="AM37" s="503" t="s">
        <v>7</v>
      </c>
      <c r="AN37" s="503">
        <v>8</v>
      </c>
      <c r="AO37" s="503"/>
      <c r="AP37" s="503"/>
      <c r="AQ37" s="652"/>
      <c r="AR37" s="510">
        <f>IF(COUNTIF(AS33:AU48,1)=2,"直接対決","")</f>
      </c>
      <c r="AS37" s="594">
        <f>COUNTIF(T37:AQ38,"⑧")+COUNTIF(T37:AQ38,"⑨")</f>
        <v>0</v>
      </c>
      <c r="AT37" s="594"/>
      <c r="AU37" s="594"/>
      <c r="AV37" s="572">
        <f>IF(AB33="","",2-AS37)</f>
        <v>2</v>
      </c>
      <c r="AW37" s="572"/>
      <c r="AX37" s="572"/>
      <c r="AY37" s="573"/>
      <c r="AZ37" s="302"/>
      <c r="BA37" s="302"/>
      <c r="BB37" s="302"/>
      <c r="BC37" s="302"/>
      <c r="BD37" s="302"/>
      <c r="BE37" s="699"/>
      <c r="BF37" s="699"/>
      <c r="BG37" s="699"/>
      <c r="BH37" s="699"/>
      <c r="BI37" s="699"/>
      <c r="BJ37" s="699"/>
      <c r="BK37" s="699"/>
      <c r="BL37" s="699"/>
      <c r="BM37" s="699"/>
      <c r="BN37" s="630"/>
      <c r="BO37" s="630"/>
      <c r="BP37" s="630"/>
      <c r="BQ37" s="630"/>
      <c r="BR37" s="630"/>
      <c r="BS37" s="457"/>
      <c r="BT37" s="457"/>
      <c r="BU37" s="457"/>
      <c r="BV37" s="360"/>
      <c r="BW37" s="297"/>
      <c r="BX37" s="297"/>
      <c r="BY37" s="297"/>
      <c r="BZ37" s="297"/>
      <c r="CA37" s="457" t="s">
        <v>10</v>
      </c>
      <c r="CB37" s="457"/>
      <c r="CC37" s="457"/>
      <c r="CD37" s="457"/>
      <c r="CE37" s="457"/>
      <c r="CF37" s="457"/>
      <c r="CG37" s="297"/>
      <c r="CH37" s="297"/>
      <c r="CI37" s="297"/>
      <c r="CJ37" s="297"/>
      <c r="CK37" s="306"/>
      <c r="CL37" s="591"/>
      <c r="CM37" s="456"/>
      <c r="CN37" s="456"/>
      <c r="CO37" s="457"/>
      <c r="CP37" s="457"/>
      <c r="CQ37" s="457"/>
      <c r="CR37" s="457"/>
      <c r="CS37" s="457"/>
      <c r="CT37" s="630"/>
      <c r="CU37" s="630"/>
      <c r="CV37" s="630"/>
      <c r="CW37" s="630"/>
      <c r="CX37" s="630"/>
    </row>
    <row r="38" spans="1:93" ht="12" customHeight="1" thickBot="1">
      <c r="A38" s="266"/>
      <c r="B38" s="476"/>
      <c r="C38" s="464"/>
      <c r="D38" s="465"/>
      <c r="E38" s="465"/>
      <c r="F38" s="465"/>
      <c r="G38" s="465"/>
      <c r="H38" s="465"/>
      <c r="I38" s="465"/>
      <c r="J38" s="465"/>
      <c r="K38" s="486"/>
      <c r="L38" s="465"/>
      <c r="M38" s="465"/>
      <c r="N38" s="465"/>
      <c r="O38" s="465"/>
      <c r="P38" s="465"/>
      <c r="Q38" s="465"/>
      <c r="R38" s="465"/>
      <c r="S38" s="493"/>
      <c r="T38" s="457"/>
      <c r="U38" s="457"/>
      <c r="V38" s="457"/>
      <c r="W38" s="457"/>
      <c r="X38" s="457"/>
      <c r="Y38" s="457"/>
      <c r="Z38" s="457"/>
      <c r="AA38" s="519"/>
      <c r="AB38" s="657"/>
      <c r="AC38" s="658"/>
      <c r="AD38" s="658"/>
      <c r="AE38" s="658"/>
      <c r="AF38" s="658"/>
      <c r="AG38" s="658"/>
      <c r="AH38" s="658"/>
      <c r="AI38" s="658"/>
      <c r="AJ38" s="593"/>
      <c r="AK38" s="504"/>
      <c r="AL38" s="504"/>
      <c r="AM38" s="504"/>
      <c r="AN38" s="504"/>
      <c r="AO38" s="504"/>
      <c r="AP38" s="504"/>
      <c r="AQ38" s="653"/>
      <c r="AR38" s="511"/>
      <c r="AS38" s="595"/>
      <c r="AT38" s="595"/>
      <c r="AU38" s="595"/>
      <c r="AV38" s="574"/>
      <c r="AW38" s="574"/>
      <c r="AX38" s="574"/>
      <c r="AY38" s="575"/>
      <c r="AZ38" s="302"/>
      <c r="BA38" s="302"/>
      <c r="BB38" s="302"/>
      <c r="BC38" s="302"/>
      <c r="BD38" s="302"/>
      <c r="BE38" s="293"/>
      <c r="BF38" s="293"/>
      <c r="BG38" s="293"/>
      <c r="BH38" s="293"/>
      <c r="BI38" s="298"/>
      <c r="BJ38" s="298"/>
      <c r="BK38" s="298"/>
      <c r="BL38" s="298"/>
      <c r="BM38" s="298"/>
      <c r="BS38" s="457"/>
      <c r="BT38" s="457"/>
      <c r="BU38" s="457"/>
      <c r="BV38" s="361"/>
      <c r="BW38" s="307"/>
      <c r="BX38" s="307"/>
      <c r="BY38" s="307"/>
      <c r="BZ38" s="297"/>
      <c r="CA38" s="457"/>
      <c r="CB38" s="457"/>
      <c r="CC38" s="457"/>
      <c r="CD38" s="457"/>
      <c r="CE38" s="457"/>
      <c r="CF38" s="457"/>
      <c r="CG38" s="297"/>
      <c r="CH38" s="307"/>
      <c r="CI38" s="307"/>
      <c r="CJ38" s="307"/>
      <c r="CK38" s="308"/>
      <c r="CL38" s="526"/>
      <c r="CM38" s="457"/>
      <c r="CN38" s="457"/>
      <c r="CO38" s="297"/>
    </row>
    <row r="39" spans="1:102" ht="18.75" customHeight="1" thickBot="1">
      <c r="A39" s="266"/>
      <c r="B39" s="266"/>
      <c r="C39" s="464" t="s">
        <v>8</v>
      </c>
      <c r="D39" s="465"/>
      <c r="E39" s="465"/>
      <c r="F39" s="465" t="str">
        <f>IF(C37="ここに","",VLOOKUP(C37,'登録ナンバー'!$A$1:$D$620,4,0))</f>
        <v>Kテニス</v>
      </c>
      <c r="G39" s="465"/>
      <c r="H39" s="465"/>
      <c r="I39" s="465"/>
      <c r="J39" s="465"/>
      <c r="K39" s="271"/>
      <c r="L39" s="486" t="s">
        <v>8</v>
      </c>
      <c r="M39" s="486"/>
      <c r="N39" s="486"/>
      <c r="O39" s="465" t="str">
        <f>IF(L37="ここに","",VLOOKUP(L37,'登録ナンバー'!$A$1:$D$620,4,0))</f>
        <v>TDC</v>
      </c>
      <c r="P39" s="465"/>
      <c r="Q39" s="465"/>
      <c r="R39" s="465"/>
      <c r="S39" s="493"/>
      <c r="T39" s="457"/>
      <c r="U39" s="457"/>
      <c r="V39" s="457"/>
      <c r="W39" s="457"/>
      <c r="X39" s="457"/>
      <c r="Y39" s="457"/>
      <c r="Z39" s="457"/>
      <c r="AA39" s="519"/>
      <c r="AB39" s="657"/>
      <c r="AC39" s="658"/>
      <c r="AD39" s="658"/>
      <c r="AE39" s="658"/>
      <c r="AF39" s="658"/>
      <c r="AG39" s="658"/>
      <c r="AH39" s="658"/>
      <c r="AI39" s="658"/>
      <c r="AJ39" s="593"/>
      <c r="AK39" s="504"/>
      <c r="AL39" s="504"/>
      <c r="AM39" s="504"/>
      <c r="AN39" s="505"/>
      <c r="AO39" s="505"/>
      <c r="AP39" s="505"/>
      <c r="AQ39" s="654"/>
      <c r="AR39" s="582">
        <f>IF(OR(COUNTIF(AS33:AU44,2)=3,COUNTIF(AS33:AU44,1)=3),(T40+AJ40)/(T40+AJ40+X37+AN37),"")</f>
      </c>
      <c r="AS39" s="457"/>
      <c r="AT39" s="457"/>
      <c r="AU39" s="457"/>
      <c r="AV39" s="587">
        <f>IF(AR39&lt;&gt;"",RANK(AR39,AR35:AR48),RANK(AS37,AS33:AU46))</f>
        <v>3</v>
      </c>
      <c r="AW39" s="587"/>
      <c r="AX39" s="587"/>
      <c r="AY39" s="588"/>
      <c r="AZ39" s="295"/>
      <c r="BA39" s="295"/>
      <c r="BB39" s="295"/>
      <c r="BC39" s="295"/>
      <c r="BD39" s="295"/>
      <c r="BE39" s="699" t="str">
        <f>IF($CA$13="","リーグ4・2位",VLOOKUP(2,$BA$13:$BI$24,5,FALSE))</f>
        <v>安達</v>
      </c>
      <c r="BF39" s="699"/>
      <c r="BG39" s="699"/>
      <c r="BH39" s="699"/>
      <c r="BI39" s="699"/>
      <c r="BJ39" s="699"/>
      <c r="BK39" s="699"/>
      <c r="BL39" s="699"/>
      <c r="BM39" s="699"/>
      <c r="BN39" s="457" t="str">
        <f>IF($CA$13="","",VLOOKUP(2,$BA$13:$BR$24,14,FALSE))</f>
        <v>森永</v>
      </c>
      <c r="BO39" s="457"/>
      <c r="BP39" s="457"/>
      <c r="BQ39" s="457"/>
      <c r="BR39" s="457"/>
      <c r="BS39" s="457"/>
      <c r="BT39" s="457"/>
      <c r="BU39" s="519"/>
      <c r="BV39" s="690" t="s">
        <v>1454</v>
      </c>
      <c r="BW39" s="691"/>
      <c r="BX39" s="691"/>
      <c r="BY39" s="692"/>
      <c r="BZ39" s="304"/>
      <c r="CC39" s="309"/>
      <c r="CG39" s="283"/>
      <c r="CH39" s="641" t="s">
        <v>1449</v>
      </c>
      <c r="CI39" s="639"/>
      <c r="CJ39" s="639"/>
      <c r="CK39" s="642"/>
      <c r="CL39" s="457"/>
      <c r="CM39" s="457"/>
      <c r="CN39" s="457"/>
      <c r="CO39" s="457" t="s">
        <v>1451</v>
      </c>
      <c r="CP39" s="457"/>
      <c r="CQ39" s="457"/>
      <c r="CR39" s="457"/>
      <c r="CS39" s="457"/>
      <c r="CT39" s="630" t="s">
        <v>1452</v>
      </c>
      <c r="CU39" s="630"/>
      <c r="CV39" s="630"/>
      <c r="CW39" s="630"/>
      <c r="CX39" s="630"/>
    </row>
    <row r="40" spans="1:102" ht="6" customHeight="1" hidden="1">
      <c r="A40" s="266"/>
      <c r="B40" s="266"/>
      <c r="C40" s="487"/>
      <c r="D40" s="488"/>
      <c r="E40" s="488"/>
      <c r="F40" s="271"/>
      <c r="G40" s="271"/>
      <c r="H40" s="271"/>
      <c r="I40" s="271"/>
      <c r="J40" s="273"/>
      <c r="K40" s="271"/>
      <c r="L40" s="488"/>
      <c r="M40" s="488"/>
      <c r="N40" s="488"/>
      <c r="O40" s="318"/>
      <c r="P40" s="318"/>
      <c r="Q40" s="318"/>
      <c r="R40" s="274"/>
      <c r="S40" s="275"/>
      <c r="T40" s="277">
        <f>IF(T37="⑦","7",IF(T37="⑥","6",T37))</f>
        <v>1</v>
      </c>
      <c r="U40" s="280"/>
      <c r="V40" s="280"/>
      <c r="W40" s="280"/>
      <c r="X40" s="280"/>
      <c r="Y40" s="280"/>
      <c r="Z40" s="280"/>
      <c r="AA40" s="281"/>
      <c r="AB40" s="659"/>
      <c r="AC40" s="660"/>
      <c r="AD40" s="660"/>
      <c r="AE40" s="660"/>
      <c r="AF40" s="660"/>
      <c r="AG40" s="660"/>
      <c r="AH40" s="660"/>
      <c r="AI40" s="660"/>
      <c r="AJ40" s="276">
        <f>IF(AJ37="⑦","7",IF(AJ37="⑥","6",AJ37))</f>
        <v>6</v>
      </c>
      <c r="AK40" s="277"/>
      <c r="AL40" s="277"/>
      <c r="AM40" s="277"/>
      <c r="AN40" s="277"/>
      <c r="AO40" s="277"/>
      <c r="AP40" s="277"/>
      <c r="AQ40" s="278"/>
      <c r="AR40" s="583"/>
      <c r="AS40" s="521"/>
      <c r="AT40" s="521"/>
      <c r="AU40" s="521"/>
      <c r="AV40" s="589"/>
      <c r="AW40" s="589"/>
      <c r="AX40" s="589"/>
      <c r="AY40" s="590"/>
      <c r="AZ40" s="295"/>
      <c r="BA40" s="295"/>
      <c r="BB40" s="295"/>
      <c r="BC40" s="295"/>
      <c r="BD40" s="295"/>
      <c r="BE40" s="699"/>
      <c r="BF40" s="699"/>
      <c r="BG40" s="699"/>
      <c r="BH40" s="699"/>
      <c r="BI40" s="699"/>
      <c r="BJ40" s="699"/>
      <c r="BK40" s="699"/>
      <c r="BL40" s="699"/>
      <c r="BM40" s="699"/>
      <c r="BN40" s="457"/>
      <c r="BO40" s="457"/>
      <c r="BP40" s="457"/>
      <c r="BQ40" s="457"/>
      <c r="BR40" s="457"/>
      <c r="BS40" s="268"/>
      <c r="BT40" s="280"/>
      <c r="BU40" s="281"/>
      <c r="BV40" s="693"/>
      <c r="BW40" s="630"/>
      <c r="BX40" s="630"/>
      <c r="BY40" s="694"/>
      <c r="CA40" s="647" t="s">
        <v>1460</v>
      </c>
      <c r="CB40" s="457"/>
      <c r="CC40" s="457"/>
      <c r="CD40" s="457"/>
      <c r="CE40" s="457"/>
      <c r="CF40" s="457"/>
      <c r="CG40" s="283"/>
      <c r="CH40" s="526"/>
      <c r="CI40" s="457"/>
      <c r="CJ40" s="457"/>
      <c r="CK40" s="643"/>
      <c r="CO40" s="457"/>
      <c r="CP40" s="457"/>
      <c r="CQ40" s="457"/>
      <c r="CR40" s="457"/>
      <c r="CS40" s="457"/>
      <c r="CT40" s="630"/>
      <c r="CU40" s="630"/>
      <c r="CV40" s="630"/>
      <c r="CW40" s="630"/>
      <c r="CX40" s="630"/>
    </row>
    <row r="41" spans="1:102" ht="12" customHeight="1">
      <c r="A41" s="266"/>
      <c r="B41" s="476">
        <f>AV43</f>
        <v>2</v>
      </c>
      <c r="C41" s="462" t="s">
        <v>1404</v>
      </c>
      <c r="D41" s="463"/>
      <c r="E41" s="463"/>
      <c r="F41" s="485" t="str">
        <f>IF(C41="ここに","",VLOOKUP(C41,'登録ナンバー'!$A$1:$C$620,2,0))</f>
        <v>国村</v>
      </c>
      <c r="G41" s="485"/>
      <c r="H41" s="485"/>
      <c r="I41" s="485"/>
      <c r="J41" s="485"/>
      <c r="K41" s="548" t="s">
        <v>6</v>
      </c>
      <c r="L41" s="485" t="s">
        <v>1405</v>
      </c>
      <c r="M41" s="485"/>
      <c r="N41" s="485"/>
      <c r="O41" s="485" t="str">
        <f>IF(L41="ここに","",VLOOKUP(L41,'登録ナンバー'!$A$1:$C$620,2,0))</f>
        <v>白井</v>
      </c>
      <c r="P41" s="485"/>
      <c r="Q41" s="485"/>
      <c r="R41" s="485"/>
      <c r="S41" s="609"/>
      <c r="T41" s="470">
        <v>6</v>
      </c>
      <c r="U41" s="470"/>
      <c r="V41" s="470"/>
      <c r="W41" s="470" t="s">
        <v>7</v>
      </c>
      <c r="X41" s="470">
        <v>8</v>
      </c>
      <c r="Y41" s="470"/>
      <c r="Z41" s="470"/>
      <c r="AA41" s="567"/>
      <c r="AB41" s="610" t="s">
        <v>1444</v>
      </c>
      <c r="AC41" s="470"/>
      <c r="AD41" s="470"/>
      <c r="AE41" s="470" t="s">
        <v>7</v>
      </c>
      <c r="AF41" s="470">
        <f>IF(AN37="","",IF(AJ37="⑥",6,IF(AJ37="⑦",7,AJ37)))</f>
        <v>6</v>
      </c>
      <c r="AG41" s="470"/>
      <c r="AH41" s="470"/>
      <c r="AI41" s="567"/>
      <c r="AJ41" s="681"/>
      <c r="AK41" s="682"/>
      <c r="AL41" s="682"/>
      <c r="AM41" s="682"/>
      <c r="AN41" s="682"/>
      <c r="AO41" s="682"/>
      <c r="AP41" s="683"/>
      <c r="AQ41" s="684"/>
      <c r="AR41" s="513">
        <f>IF(COUNTIF(AS33:AU48,1)=2,"直接対決","")</f>
      </c>
      <c r="AS41" s="506">
        <f>COUNTIF(T41:AQ42,"⑧")+COUNTIF(T41:AQ42,"⑨")</f>
        <v>1</v>
      </c>
      <c r="AT41" s="506"/>
      <c r="AU41" s="506"/>
      <c r="AV41" s="554">
        <f>IF(AB33="","",2-AS41)</f>
        <v>1</v>
      </c>
      <c r="AW41" s="554"/>
      <c r="AX41" s="554"/>
      <c r="AY41" s="555"/>
      <c r="AZ41" s="302"/>
      <c r="BA41" s="302"/>
      <c r="BB41" s="302"/>
      <c r="BC41" s="302"/>
      <c r="BD41" s="302"/>
      <c r="BE41" s="699"/>
      <c r="BF41" s="699"/>
      <c r="BG41" s="699"/>
      <c r="BH41" s="699"/>
      <c r="BI41" s="699"/>
      <c r="BJ41" s="699"/>
      <c r="BK41" s="699"/>
      <c r="BL41" s="699"/>
      <c r="BM41" s="699"/>
      <c r="BN41" s="457"/>
      <c r="BO41" s="457"/>
      <c r="BP41" s="457"/>
      <c r="BQ41" s="457"/>
      <c r="BR41" s="457"/>
      <c r="BS41" s="310"/>
      <c r="BT41" s="310"/>
      <c r="BU41" s="310"/>
      <c r="BY41" s="283"/>
      <c r="CA41" s="457"/>
      <c r="CB41" s="457"/>
      <c r="CC41" s="457"/>
      <c r="CD41" s="457"/>
      <c r="CE41" s="457"/>
      <c r="CF41" s="457"/>
      <c r="CG41" s="283"/>
      <c r="CL41" s="353"/>
      <c r="CM41" s="353"/>
      <c r="CN41" s="353"/>
      <c r="CO41" s="457"/>
      <c r="CP41" s="457"/>
      <c r="CQ41" s="457"/>
      <c r="CR41" s="457"/>
      <c r="CS41" s="457"/>
      <c r="CT41" s="630"/>
      <c r="CU41" s="630"/>
      <c r="CV41" s="630"/>
      <c r="CW41" s="630"/>
      <c r="CX41" s="630"/>
    </row>
    <row r="42" spans="1:93" ht="12" customHeight="1" thickBot="1">
      <c r="A42" s="266"/>
      <c r="B42" s="476"/>
      <c r="C42" s="464"/>
      <c r="D42" s="465"/>
      <c r="E42" s="465"/>
      <c r="F42" s="468"/>
      <c r="G42" s="468"/>
      <c r="H42" s="468"/>
      <c r="I42" s="468"/>
      <c r="J42" s="468"/>
      <c r="K42" s="548"/>
      <c r="L42" s="468"/>
      <c r="M42" s="468"/>
      <c r="N42" s="468"/>
      <c r="O42" s="468"/>
      <c r="P42" s="468"/>
      <c r="Q42" s="468"/>
      <c r="R42" s="468"/>
      <c r="S42" s="469"/>
      <c r="T42" s="471"/>
      <c r="U42" s="471"/>
      <c r="V42" s="471"/>
      <c r="W42" s="471"/>
      <c r="X42" s="471"/>
      <c r="Y42" s="471"/>
      <c r="Z42" s="471"/>
      <c r="AA42" s="568"/>
      <c r="AB42" s="611"/>
      <c r="AC42" s="471"/>
      <c r="AD42" s="471"/>
      <c r="AE42" s="471"/>
      <c r="AF42" s="471"/>
      <c r="AG42" s="471"/>
      <c r="AH42" s="471"/>
      <c r="AI42" s="568"/>
      <c r="AJ42" s="685"/>
      <c r="AK42" s="683"/>
      <c r="AL42" s="683"/>
      <c r="AM42" s="683"/>
      <c r="AN42" s="683"/>
      <c r="AO42" s="683"/>
      <c r="AP42" s="683"/>
      <c r="AQ42" s="684"/>
      <c r="AR42" s="514"/>
      <c r="AS42" s="507"/>
      <c r="AT42" s="507"/>
      <c r="AU42" s="507"/>
      <c r="AV42" s="556"/>
      <c r="AW42" s="556"/>
      <c r="AX42" s="556"/>
      <c r="AY42" s="557"/>
      <c r="AZ42" s="302"/>
      <c r="BA42" s="302"/>
      <c r="BB42" s="302"/>
      <c r="BC42" s="302"/>
      <c r="BD42" s="302"/>
      <c r="BE42" s="293"/>
      <c r="BF42" s="293"/>
      <c r="BG42" s="293"/>
      <c r="BH42" s="293"/>
      <c r="BI42" s="298"/>
      <c r="BJ42" s="298"/>
      <c r="BK42" s="298"/>
      <c r="BL42" s="298"/>
      <c r="BM42" s="298"/>
      <c r="BY42" s="283"/>
      <c r="CC42" s="309"/>
      <c r="CD42" s="312"/>
      <c r="CE42" s="280"/>
      <c r="CF42" s="280"/>
      <c r="CG42" s="313"/>
      <c r="CH42" s="526"/>
      <c r="CI42" s="457"/>
      <c r="CJ42" s="457"/>
      <c r="CK42" s="457"/>
      <c r="CO42" s="297"/>
    </row>
    <row r="43" spans="1:102" ht="20.25" customHeight="1" thickBot="1">
      <c r="A43" s="266"/>
      <c r="B43" s="266"/>
      <c r="C43" s="464" t="s">
        <v>8</v>
      </c>
      <c r="D43" s="465"/>
      <c r="E43" s="465"/>
      <c r="F43" s="468" t="str">
        <f>IF(C41="ここに","",VLOOKUP(C41,'登録ナンバー'!$A$1:$D$620,4,0))</f>
        <v>積樹T</v>
      </c>
      <c r="G43" s="468"/>
      <c r="H43" s="468"/>
      <c r="I43" s="468"/>
      <c r="J43" s="468"/>
      <c r="K43" s="339"/>
      <c r="L43" s="548" t="s">
        <v>8</v>
      </c>
      <c r="M43" s="548"/>
      <c r="N43" s="548"/>
      <c r="O43" s="468" t="str">
        <f>IF(L41="ここに","",VLOOKUP(L41,'登録ナンバー'!$A$1:$D$620,4,0))</f>
        <v>TDC</v>
      </c>
      <c r="P43" s="468"/>
      <c r="Q43" s="468"/>
      <c r="R43" s="468"/>
      <c r="S43" s="469"/>
      <c r="T43" s="471"/>
      <c r="U43" s="471"/>
      <c r="V43" s="471"/>
      <c r="W43" s="471"/>
      <c r="X43" s="512"/>
      <c r="Y43" s="512"/>
      <c r="Z43" s="512"/>
      <c r="AA43" s="680"/>
      <c r="AB43" s="611"/>
      <c r="AC43" s="471"/>
      <c r="AD43" s="471"/>
      <c r="AE43" s="471"/>
      <c r="AF43" s="471"/>
      <c r="AG43" s="471"/>
      <c r="AH43" s="471"/>
      <c r="AI43" s="568"/>
      <c r="AJ43" s="685"/>
      <c r="AK43" s="683"/>
      <c r="AL43" s="683"/>
      <c r="AM43" s="683"/>
      <c r="AN43" s="683"/>
      <c r="AO43" s="683"/>
      <c r="AP43" s="683"/>
      <c r="AQ43" s="684"/>
      <c r="AR43" s="580">
        <f>IF(OR(COUNTIF(AS33:AU44,2)=3,COUNTIF(AS33:AU44,1)=3),(AB44+T44)/(T44+AF41+X41+AB44),"")</f>
      </c>
      <c r="AS43" s="648"/>
      <c r="AT43" s="648"/>
      <c r="AU43" s="648"/>
      <c r="AV43" s="576">
        <f>IF(AR43&lt;&gt;"",RANK(AR43,AR35:AR48),RANK(AS41,AS33:AU46))</f>
        <v>2</v>
      </c>
      <c r="AW43" s="576"/>
      <c r="AX43" s="576"/>
      <c r="AY43" s="577"/>
      <c r="AZ43" s="295"/>
      <c r="BA43" s="295"/>
      <c r="BB43" s="295"/>
      <c r="BC43" s="295"/>
      <c r="BD43" s="295"/>
      <c r="BE43" s="699" t="str">
        <f>IF($AB$53="","リーグ3・2位",VLOOKUP(2,$B$53:$J$62,5,FALSE))</f>
        <v>寺村</v>
      </c>
      <c r="BF43" s="699"/>
      <c r="BG43" s="699"/>
      <c r="BH43" s="699"/>
      <c r="BI43" s="699"/>
      <c r="BJ43" s="699"/>
      <c r="BK43" s="699"/>
      <c r="BL43" s="699"/>
      <c r="BM43" s="699"/>
      <c r="BN43" s="457" t="str">
        <f>IF($AB$53="","",VLOOKUP(2,$B$53:$S$62,14,FALSE))</f>
        <v>征矢</v>
      </c>
      <c r="BO43" s="457"/>
      <c r="BP43" s="457"/>
      <c r="BQ43" s="457"/>
      <c r="BR43" s="457"/>
      <c r="BS43" s="280"/>
      <c r="BT43" s="280"/>
      <c r="BU43" s="280"/>
      <c r="BY43" s="354"/>
      <c r="BZ43" s="695" t="s">
        <v>1463</v>
      </c>
      <c r="CA43" s="696"/>
      <c r="CB43" s="696"/>
      <c r="CC43" s="696"/>
      <c r="CD43" s="698" t="s">
        <v>1462</v>
      </c>
      <c r="CE43" s="699"/>
      <c r="CF43" s="699"/>
      <c r="CG43" s="700"/>
      <c r="CH43" s="457"/>
      <c r="CI43" s="457"/>
      <c r="CJ43" s="457"/>
      <c r="CK43" s="457"/>
      <c r="CL43" s="351"/>
      <c r="CM43" s="351"/>
      <c r="CN43" s="351"/>
      <c r="CO43" s="471" t="str">
        <f>IF($AB$13="","リーグ1.2位",VLOOKUP(2,$B$13:$S$24,5,FALSE))</f>
        <v>杉山</v>
      </c>
      <c r="CP43" s="471"/>
      <c r="CQ43" s="471"/>
      <c r="CR43" s="471"/>
      <c r="CS43" s="471"/>
      <c r="CT43" s="646" t="str">
        <f>IF($AB$13="","",VLOOKUP(2,$B$13:$S$24,14,FALSE))</f>
        <v>川上</v>
      </c>
      <c r="CU43" s="646"/>
      <c r="CV43" s="646"/>
      <c r="CW43" s="646"/>
      <c r="CX43" s="646"/>
    </row>
    <row r="44" spans="2:109" ht="5.25" customHeight="1" hidden="1">
      <c r="B44" s="266"/>
      <c r="C44" s="487"/>
      <c r="D44" s="488"/>
      <c r="E44" s="488"/>
      <c r="F44" s="339"/>
      <c r="G44" s="339"/>
      <c r="H44" s="339"/>
      <c r="I44" s="339"/>
      <c r="J44" s="339"/>
      <c r="K44" s="339"/>
      <c r="L44" s="549"/>
      <c r="M44" s="549"/>
      <c r="N44" s="549"/>
      <c r="O44" s="339"/>
      <c r="P44" s="339"/>
      <c r="Q44" s="339"/>
      <c r="R44" s="343"/>
      <c r="S44" s="344"/>
      <c r="T44" s="357">
        <f>IF(T41="⑦","7",IF(T41="⑥","6",T41))</f>
        <v>6</v>
      </c>
      <c r="U44" s="358"/>
      <c r="V44" s="358"/>
      <c r="W44" s="358"/>
      <c r="X44" s="358"/>
      <c r="Y44" s="358"/>
      <c r="Z44" s="358"/>
      <c r="AA44" s="359"/>
      <c r="AB44" s="357" t="str">
        <f>IF(AB41="⑦","7",IF(AB41="⑥","6",AB41))</f>
        <v>⑧</v>
      </c>
      <c r="AC44" s="358"/>
      <c r="AD44" s="358"/>
      <c r="AE44" s="358"/>
      <c r="AF44" s="358"/>
      <c r="AG44" s="358"/>
      <c r="AH44" s="358"/>
      <c r="AI44" s="358"/>
      <c r="AJ44" s="686"/>
      <c r="AK44" s="687"/>
      <c r="AL44" s="687"/>
      <c r="AM44" s="687"/>
      <c r="AN44" s="687"/>
      <c r="AO44" s="687"/>
      <c r="AP44" s="687"/>
      <c r="AQ44" s="688"/>
      <c r="AR44" s="580"/>
      <c r="AS44" s="648"/>
      <c r="AT44" s="648"/>
      <c r="AU44" s="648"/>
      <c r="AV44" s="576"/>
      <c r="AW44" s="576"/>
      <c r="AX44" s="576"/>
      <c r="AY44" s="577"/>
      <c r="AZ44" s="295"/>
      <c r="BA44" s="295"/>
      <c r="BB44" s="295"/>
      <c r="BC44" s="295"/>
      <c r="BD44" s="295"/>
      <c r="BE44" s="699"/>
      <c r="BF44" s="699"/>
      <c r="BG44" s="699"/>
      <c r="BH44" s="699"/>
      <c r="BI44" s="699"/>
      <c r="BJ44" s="699"/>
      <c r="BK44" s="699"/>
      <c r="BL44" s="699"/>
      <c r="BM44" s="699"/>
      <c r="BN44" s="457"/>
      <c r="BO44" s="457"/>
      <c r="BP44" s="457"/>
      <c r="BQ44" s="457"/>
      <c r="BR44" s="457"/>
      <c r="BS44" s="279"/>
      <c r="BT44" s="310"/>
      <c r="BU44" s="310"/>
      <c r="BV44" s="304"/>
      <c r="BY44" s="354"/>
      <c r="BZ44" s="697"/>
      <c r="CA44" s="630"/>
      <c r="CB44" s="630"/>
      <c r="CC44" s="630"/>
      <c r="CD44" s="699"/>
      <c r="CE44" s="699"/>
      <c r="CF44" s="699"/>
      <c r="CG44" s="700"/>
      <c r="CL44" s="304"/>
      <c r="CO44" s="471"/>
      <c r="CP44" s="471"/>
      <c r="CQ44" s="471"/>
      <c r="CR44" s="471"/>
      <c r="CS44" s="471"/>
      <c r="CT44" s="646"/>
      <c r="CU44" s="646"/>
      <c r="CV44" s="646"/>
      <c r="CW44" s="646"/>
      <c r="CX44" s="646"/>
      <c r="DE44" s="264" t="s">
        <v>36</v>
      </c>
    </row>
    <row r="45" spans="3:102" ht="12" customHeight="1">
      <c r="C45" s="289"/>
      <c r="D45" s="289"/>
      <c r="E45" s="289"/>
      <c r="F45" s="289"/>
      <c r="G45" s="289"/>
      <c r="H45" s="289"/>
      <c r="I45" s="289"/>
      <c r="J45" s="289"/>
      <c r="K45" s="289"/>
      <c r="L45" s="289"/>
      <c r="M45" s="289"/>
      <c r="N45" s="289"/>
      <c r="O45" s="289"/>
      <c r="P45" s="289"/>
      <c r="Q45" s="289"/>
      <c r="R45" s="289"/>
      <c r="S45" s="289"/>
      <c r="T45" s="289"/>
      <c r="U45" s="289"/>
      <c r="V45" s="289"/>
      <c r="W45" s="289"/>
      <c r="X45" s="289"/>
      <c r="Y45" s="289"/>
      <c r="Z45" s="289"/>
      <c r="AA45" s="289"/>
      <c r="AB45" s="289"/>
      <c r="AC45" s="289"/>
      <c r="AD45" s="289"/>
      <c r="AE45" s="289"/>
      <c r="AF45" s="289"/>
      <c r="AG45" s="289"/>
      <c r="AH45" s="289"/>
      <c r="AI45" s="301"/>
      <c r="AJ45" s="301"/>
      <c r="AK45" s="301"/>
      <c r="AL45" s="301"/>
      <c r="AM45" s="301"/>
      <c r="AN45" s="301"/>
      <c r="AO45" s="301"/>
      <c r="AP45" s="301"/>
      <c r="AQ45" s="293"/>
      <c r="AR45" s="301"/>
      <c r="AS45" s="301"/>
      <c r="AT45" s="301"/>
      <c r="AU45" s="301"/>
      <c r="AV45" s="301"/>
      <c r="AW45" s="301"/>
      <c r="AX45" s="301"/>
      <c r="AY45" s="301"/>
      <c r="AZ45" s="293"/>
      <c r="BA45" s="293"/>
      <c r="BB45" s="293"/>
      <c r="BC45" s="293"/>
      <c r="BD45" s="293"/>
      <c r="BE45" s="699"/>
      <c r="BF45" s="699"/>
      <c r="BG45" s="699"/>
      <c r="BH45" s="699"/>
      <c r="BI45" s="699"/>
      <c r="BJ45" s="699"/>
      <c r="BK45" s="699"/>
      <c r="BL45" s="699"/>
      <c r="BM45" s="699"/>
      <c r="BN45" s="457"/>
      <c r="BO45" s="457"/>
      <c r="BP45" s="457"/>
      <c r="BQ45" s="457"/>
      <c r="BR45" s="457"/>
      <c r="BS45" s="457"/>
      <c r="BT45" s="457"/>
      <c r="BU45" s="519"/>
      <c r="BV45" s="304"/>
      <c r="BY45" s="354"/>
      <c r="CG45" s="354"/>
      <c r="CK45" s="354"/>
      <c r="CL45" s="457"/>
      <c r="CM45" s="457"/>
      <c r="CN45" s="457"/>
      <c r="CO45" s="471"/>
      <c r="CP45" s="471"/>
      <c r="CQ45" s="471"/>
      <c r="CR45" s="471"/>
      <c r="CS45" s="471"/>
      <c r="CT45" s="646"/>
      <c r="CU45" s="646"/>
      <c r="CV45" s="646"/>
      <c r="CW45" s="646"/>
      <c r="CX45" s="646"/>
    </row>
    <row r="46" spans="3:93" ht="7.5" customHeight="1" thickBot="1">
      <c r="C46" s="270"/>
      <c r="D46" s="270"/>
      <c r="E46" s="270"/>
      <c r="F46" s="270"/>
      <c r="G46" s="270"/>
      <c r="H46" s="270"/>
      <c r="I46" s="270"/>
      <c r="J46" s="270"/>
      <c r="K46" s="270"/>
      <c r="L46" s="270"/>
      <c r="M46" s="270"/>
      <c r="N46" s="270"/>
      <c r="O46" s="270"/>
      <c r="P46" s="270"/>
      <c r="Q46" s="270"/>
      <c r="R46" s="270"/>
      <c r="S46" s="270"/>
      <c r="T46" s="270"/>
      <c r="U46" s="270"/>
      <c r="V46" s="270"/>
      <c r="W46" s="270"/>
      <c r="X46" s="270"/>
      <c r="Y46" s="270"/>
      <c r="Z46" s="270"/>
      <c r="AA46" s="270"/>
      <c r="AB46" s="270"/>
      <c r="AC46" s="270"/>
      <c r="AD46" s="270"/>
      <c r="AE46" s="270"/>
      <c r="AF46" s="270"/>
      <c r="AG46" s="270"/>
      <c r="AH46" s="270"/>
      <c r="AI46" s="293"/>
      <c r="AJ46" s="293"/>
      <c r="AK46" s="293"/>
      <c r="AL46" s="293"/>
      <c r="AM46" s="293"/>
      <c r="AN46" s="293"/>
      <c r="AO46" s="293"/>
      <c r="AP46" s="293"/>
      <c r="AQ46" s="293"/>
      <c r="AR46" s="293"/>
      <c r="AS46" s="293"/>
      <c r="AT46" s="293"/>
      <c r="AU46" s="293"/>
      <c r="AV46" s="293"/>
      <c r="AW46" s="293"/>
      <c r="AX46" s="293"/>
      <c r="AY46" s="293"/>
      <c r="AZ46" s="293"/>
      <c r="BA46" s="293"/>
      <c r="BB46" s="293"/>
      <c r="BC46" s="293"/>
      <c r="BD46" s="293"/>
      <c r="BE46" s="298"/>
      <c r="BF46" s="298"/>
      <c r="BG46" s="298"/>
      <c r="BH46" s="298"/>
      <c r="BI46" s="298"/>
      <c r="BJ46" s="298"/>
      <c r="BK46" s="298"/>
      <c r="BL46" s="298"/>
      <c r="BM46" s="298"/>
      <c r="BS46" s="457"/>
      <c r="BT46" s="457"/>
      <c r="BU46" s="519"/>
      <c r="BV46" s="311"/>
      <c r="BW46" s="311"/>
      <c r="BX46" s="311"/>
      <c r="BY46" s="355"/>
      <c r="CA46" s="270"/>
      <c r="CB46" s="270"/>
      <c r="CC46" s="270"/>
      <c r="CD46" s="270"/>
      <c r="CE46" s="270"/>
      <c r="CF46" s="270"/>
      <c r="CG46" s="354"/>
      <c r="CH46" s="311"/>
      <c r="CI46" s="311"/>
      <c r="CJ46" s="311"/>
      <c r="CK46" s="355"/>
      <c r="CL46" s="457"/>
      <c r="CM46" s="457"/>
      <c r="CN46" s="457"/>
      <c r="CO46" s="297"/>
    </row>
    <row r="47" spans="3:115" ht="12" customHeight="1">
      <c r="C47" s="630" t="s">
        <v>1414</v>
      </c>
      <c r="D47" s="630"/>
      <c r="E47" s="630"/>
      <c r="F47" s="630"/>
      <c r="G47" s="630"/>
      <c r="H47" s="630"/>
      <c r="I47" s="630"/>
      <c r="J47" s="630"/>
      <c r="K47" s="630"/>
      <c r="L47" s="630"/>
      <c r="M47" s="630"/>
      <c r="N47" s="630"/>
      <c r="O47" s="630"/>
      <c r="P47" s="630"/>
      <c r="Q47" s="630"/>
      <c r="R47" s="630"/>
      <c r="S47" s="630"/>
      <c r="T47" s="630"/>
      <c r="U47" s="630"/>
      <c r="V47" s="630"/>
      <c r="W47" s="630"/>
      <c r="X47" s="630"/>
      <c r="Y47" s="630"/>
      <c r="Z47" s="630"/>
      <c r="AA47" s="630"/>
      <c r="AB47" s="630"/>
      <c r="AC47" s="630"/>
      <c r="AD47" s="630"/>
      <c r="AE47" s="630"/>
      <c r="AF47" s="630"/>
      <c r="AG47" s="630"/>
      <c r="AH47" s="630"/>
      <c r="AI47" s="630"/>
      <c r="AJ47" s="630"/>
      <c r="AK47" s="630"/>
      <c r="AL47" s="630"/>
      <c r="AM47" s="630"/>
      <c r="AN47" s="630"/>
      <c r="AO47" s="630"/>
      <c r="AP47" s="630"/>
      <c r="AQ47" s="630"/>
      <c r="AR47" s="630"/>
      <c r="AS47" s="630"/>
      <c r="AT47" s="630"/>
      <c r="AU47" s="630"/>
      <c r="AV47" s="630"/>
      <c r="AW47" s="630"/>
      <c r="AX47" s="630"/>
      <c r="AY47" s="630"/>
      <c r="AZ47" s="270"/>
      <c r="BA47" s="270"/>
      <c r="BB47" s="270"/>
      <c r="BC47" s="270"/>
      <c r="BD47" s="270"/>
      <c r="BE47" s="625" t="str">
        <f>IF($AB$33="","リーグ2・1位",VLOOKUP(1,$B$33:$J$44,5,FALSE))</f>
        <v>北村　</v>
      </c>
      <c r="BF47" s="625"/>
      <c r="BG47" s="625"/>
      <c r="BH47" s="625"/>
      <c r="BI47" s="625"/>
      <c r="BJ47" s="625"/>
      <c r="BK47" s="625"/>
      <c r="BL47" s="625"/>
      <c r="BM47" s="625"/>
      <c r="BN47" s="635" t="str">
        <f>IF($AB$33="","",VLOOKUP(1,$B$33:$S$44,14,FALSE))</f>
        <v>福島</v>
      </c>
      <c r="BO47" s="635"/>
      <c r="BP47" s="635"/>
      <c r="BQ47" s="635"/>
      <c r="BR47" s="635"/>
      <c r="BS47" s="457"/>
      <c r="BT47" s="457"/>
      <c r="BU47" s="457"/>
      <c r="BV47" s="644" t="s">
        <v>1461</v>
      </c>
      <c r="BW47" s="457"/>
      <c r="BX47" s="457"/>
      <c r="BY47" s="457"/>
      <c r="BZ47" s="457"/>
      <c r="CA47" s="270"/>
      <c r="CB47" s="270"/>
      <c r="CC47" s="270"/>
      <c r="CD47" s="270"/>
      <c r="CE47" s="270"/>
      <c r="CF47" s="270"/>
      <c r="CG47" s="297"/>
      <c r="CH47" s="638" t="s">
        <v>1453</v>
      </c>
      <c r="CI47" s="639"/>
      <c r="CJ47" s="639"/>
      <c r="CK47" s="640"/>
      <c r="CL47" s="526"/>
      <c r="CM47" s="457"/>
      <c r="CN47" s="457"/>
      <c r="CO47" s="457" t="str">
        <f>IF($CA$13="","リーグ4・1位",VLOOKUP(1,$BA$13:$BI$24,5,FALSE))</f>
        <v>上原</v>
      </c>
      <c r="CP47" s="457"/>
      <c r="CQ47" s="457"/>
      <c r="CR47" s="457"/>
      <c r="CS47" s="457"/>
      <c r="CT47" s="630" t="s">
        <v>1450</v>
      </c>
      <c r="CU47" s="630"/>
      <c r="CV47" s="630"/>
      <c r="CW47" s="630"/>
      <c r="CX47" s="630"/>
      <c r="DA47" s="270"/>
      <c r="DB47" s="270"/>
      <c r="DC47" s="270"/>
      <c r="DD47" s="293"/>
      <c r="DE47" s="293"/>
      <c r="DF47" s="293"/>
      <c r="DG47" s="293"/>
      <c r="DH47" s="293"/>
      <c r="DI47" s="293"/>
      <c r="DJ47" s="293"/>
      <c r="DK47" s="293"/>
    </row>
    <row r="48" spans="3:115" ht="12" customHeight="1" thickBot="1">
      <c r="C48" s="632"/>
      <c r="D48" s="632"/>
      <c r="E48" s="632"/>
      <c r="F48" s="632"/>
      <c r="G48" s="632"/>
      <c r="H48" s="632"/>
      <c r="I48" s="632"/>
      <c r="J48" s="632"/>
      <c r="K48" s="632"/>
      <c r="L48" s="632"/>
      <c r="M48" s="632"/>
      <c r="N48" s="632"/>
      <c r="O48" s="632"/>
      <c r="P48" s="632"/>
      <c r="Q48" s="632"/>
      <c r="R48" s="632"/>
      <c r="S48" s="632"/>
      <c r="T48" s="632"/>
      <c r="U48" s="632"/>
      <c r="V48" s="632"/>
      <c r="W48" s="632"/>
      <c r="X48" s="632"/>
      <c r="Y48" s="632"/>
      <c r="Z48" s="632"/>
      <c r="AA48" s="632"/>
      <c r="AB48" s="632"/>
      <c r="AC48" s="632"/>
      <c r="AD48" s="632"/>
      <c r="AE48" s="632"/>
      <c r="AF48" s="632"/>
      <c r="AG48" s="632"/>
      <c r="AH48" s="632"/>
      <c r="AI48" s="632"/>
      <c r="AJ48" s="632"/>
      <c r="AK48" s="632"/>
      <c r="AL48" s="632"/>
      <c r="AM48" s="632"/>
      <c r="AN48" s="632"/>
      <c r="AO48" s="632"/>
      <c r="AP48" s="632"/>
      <c r="AQ48" s="632"/>
      <c r="AR48" s="632"/>
      <c r="AS48" s="632"/>
      <c r="AT48" s="632"/>
      <c r="AU48" s="632"/>
      <c r="AV48" s="632"/>
      <c r="AW48" s="632"/>
      <c r="AX48" s="632"/>
      <c r="AY48" s="632"/>
      <c r="AZ48" s="270"/>
      <c r="BA48" s="270"/>
      <c r="BB48" s="270"/>
      <c r="BC48" s="270"/>
      <c r="BD48" s="270"/>
      <c r="BE48" s="625"/>
      <c r="BF48" s="625"/>
      <c r="BG48" s="625"/>
      <c r="BH48" s="625"/>
      <c r="BI48" s="625"/>
      <c r="BJ48" s="625"/>
      <c r="BK48" s="625"/>
      <c r="BL48" s="625"/>
      <c r="BM48" s="625"/>
      <c r="BN48" s="635"/>
      <c r="BO48" s="635"/>
      <c r="BP48" s="635"/>
      <c r="BQ48" s="635"/>
      <c r="BR48" s="635"/>
      <c r="BS48" s="689"/>
      <c r="BT48" s="689"/>
      <c r="BU48" s="689"/>
      <c r="BV48" s="645"/>
      <c r="BW48" s="457"/>
      <c r="BX48" s="457"/>
      <c r="BY48" s="457"/>
      <c r="BZ48" s="457"/>
      <c r="CA48" s="297"/>
      <c r="CB48" s="297"/>
      <c r="CC48" s="297"/>
      <c r="CD48" s="297"/>
      <c r="CE48" s="297"/>
      <c r="CF48" s="297"/>
      <c r="CG48" s="297"/>
      <c r="CH48" s="457"/>
      <c r="CI48" s="457"/>
      <c r="CJ48" s="457"/>
      <c r="CK48" s="519"/>
      <c r="CL48" s="528"/>
      <c r="CM48" s="521"/>
      <c r="CN48" s="521"/>
      <c r="CO48" s="457"/>
      <c r="CP48" s="457"/>
      <c r="CQ48" s="457"/>
      <c r="CR48" s="457"/>
      <c r="CS48" s="457"/>
      <c r="CT48" s="630"/>
      <c r="CU48" s="630"/>
      <c r="CV48" s="630"/>
      <c r="CW48" s="630"/>
      <c r="CX48" s="630"/>
      <c r="DA48" s="270"/>
      <c r="DB48" s="270"/>
      <c r="DC48" s="270"/>
      <c r="DD48" s="293"/>
      <c r="DE48" s="293"/>
      <c r="DF48" s="293"/>
      <c r="DG48" s="293"/>
      <c r="DH48" s="293"/>
      <c r="DI48" s="293"/>
      <c r="DJ48" s="293"/>
      <c r="DK48" s="293"/>
    </row>
    <row r="49" spans="1:110" ht="12" customHeight="1">
      <c r="A49" s="266"/>
      <c r="C49" s="518" t="s">
        <v>29</v>
      </c>
      <c r="D49" s="457"/>
      <c r="E49" s="457"/>
      <c r="F49" s="457"/>
      <c r="G49" s="457"/>
      <c r="H49" s="457"/>
      <c r="I49" s="457"/>
      <c r="J49" s="457"/>
      <c r="K49" s="457"/>
      <c r="L49" s="457"/>
      <c r="M49" s="457"/>
      <c r="N49" s="457"/>
      <c r="O49" s="457"/>
      <c r="P49" s="457"/>
      <c r="Q49" s="457"/>
      <c r="R49" s="457"/>
      <c r="S49" s="519"/>
      <c r="T49" s="526" t="str">
        <f>F53</f>
        <v>川並</v>
      </c>
      <c r="U49" s="457"/>
      <c r="V49" s="457"/>
      <c r="W49" s="457"/>
      <c r="X49" s="457"/>
      <c r="Y49" s="457"/>
      <c r="Z49" s="457"/>
      <c r="AA49" s="519"/>
      <c r="AB49" s="526" t="str">
        <f>F57</f>
        <v>寺村</v>
      </c>
      <c r="AC49" s="457"/>
      <c r="AD49" s="457"/>
      <c r="AE49" s="457"/>
      <c r="AF49" s="457"/>
      <c r="AG49" s="457"/>
      <c r="AH49" s="457"/>
      <c r="AI49" s="457"/>
      <c r="AJ49" s="526" t="str">
        <f>F61</f>
        <v>谷崎</v>
      </c>
      <c r="AK49" s="457"/>
      <c r="AL49" s="457"/>
      <c r="AM49" s="457"/>
      <c r="AN49" s="457"/>
      <c r="AO49" s="457"/>
      <c r="AP49" s="457"/>
      <c r="AQ49" s="519"/>
      <c r="AR49" s="539">
        <f>IF(AR55&lt;&gt;"","取得","")</f>
      </c>
      <c r="AT49" s="457" t="s">
        <v>3</v>
      </c>
      <c r="AU49" s="457"/>
      <c r="AV49" s="457"/>
      <c r="AW49" s="457"/>
      <c r="AX49" s="457"/>
      <c r="AY49" s="484"/>
      <c r="AZ49" s="270"/>
      <c r="BA49" s="270"/>
      <c r="BB49" s="270"/>
      <c r="BC49" s="270"/>
      <c r="BD49" s="270"/>
      <c r="BE49" s="625"/>
      <c r="BF49" s="625"/>
      <c r="BG49" s="625"/>
      <c r="BH49" s="625"/>
      <c r="BI49" s="625"/>
      <c r="BJ49" s="625"/>
      <c r="BK49" s="625"/>
      <c r="BL49" s="625"/>
      <c r="BM49" s="625"/>
      <c r="BN49" s="635"/>
      <c r="BO49" s="635"/>
      <c r="BP49" s="635"/>
      <c r="BQ49" s="635"/>
      <c r="BR49" s="635"/>
      <c r="BS49" s="297"/>
      <c r="BT49" s="297"/>
      <c r="BU49" s="297"/>
      <c r="CO49" s="457"/>
      <c r="CP49" s="457"/>
      <c r="CQ49" s="457"/>
      <c r="CR49" s="457"/>
      <c r="CS49" s="457"/>
      <c r="CT49" s="630"/>
      <c r="CU49" s="630"/>
      <c r="CV49" s="630"/>
      <c r="CW49" s="630"/>
      <c r="CX49" s="630"/>
      <c r="DA49" s="293"/>
      <c r="DB49" s="293"/>
      <c r="DC49" s="293"/>
      <c r="DD49" s="293"/>
      <c r="DE49" s="293"/>
      <c r="DF49" s="293"/>
    </row>
    <row r="50" spans="1:101" ht="12" customHeight="1">
      <c r="A50" s="266"/>
      <c r="C50" s="518"/>
      <c r="D50" s="457"/>
      <c r="E50" s="457"/>
      <c r="F50" s="457"/>
      <c r="G50" s="457"/>
      <c r="H50" s="457"/>
      <c r="I50" s="457"/>
      <c r="J50" s="457"/>
      <c r="K50" s="457"/>
      <c r="L50" s="457"/>
      <c r="M50" s="457"/>
      <c r="N50" s="457"/>
      <c r="O50" s="457"/>
      <c r="P50" s="457"/>
      <c r="Q50" s="457"/>
      <c r="R50" s="457"/>
      <c r="S50" s="519"/>
      <c r="T50" s="526"/>
      <c r="U50" s="457"/>
      <c r="V50" s="457"/>
      <c r="W50" s="457"/>
      <c r="X50" s="457"/>
      <c r="Y50" s="457"/>
      <c r="Z50" s="457"/>
      <c r="AA50" s="519"/>
      <c r="AB50" s="526"/>
      <c r="AC50" s="457"/>
      <c r="AD50" s="457"/>
      <c r="AE50" s="457"/>
      <c r="AF50" s="457"/>
      <c r="AG50" s="457"/>
      <c r="AH50" s="457"/>
      <c r="AI50" s="457"/>
      <c r="AJ50" s="526"/>
      <c r="AK50" s="457"/>
      <c r="AL50" s="457"/>
      <c r="AM50" s="457"/>
      <c r="AN50" s="457"/>
      <c r="AO50" s="457"/>
      <c r="AP50" s="457"/>
      <c r="AQ50" s="519"/>
      <c r="AR50" s="539"/>
      <c r="AT50" s="457"/>
      <c r="AU50" s="457"/>
      <c r="AV50" s="457"/>
      <c r="AW50" s="457"/>
      <c r="AX50" s="457"/>
      <c r="AY50" s="484"/>
      <c r="AZ50" s="270"/>
      <c r="BA50" s="270"/>
      <c r="BB50" s="270"/>
      <c r="BC50" s="270"/>
      <c r="BD50" s="270"/>
      <c r="CW50" s="293"/>
    </row>
    <row r="51" spans="1:96" ht="12" customHeight="1">
      <c r="A51" s="266"/>
      <c r="C51" s="518"/>
      <c r="D51" s="457"/>
      <c r="E51" s="457"/>
      <c r="F51" s="457"/>
      <c r="G51" s="457"/>
      <c r="H51" s="457"/>
      <c r="I51" s="457"/>
      <c r="J51" s="457"/>
      <c r="K51" s="457"/>
      <c r="L51" s="457"/>
      <c r="M51" s="457"/>
      <c r="N51" s="457"/>
      <c r="O51" s="457"/>
      <c r="P51" s="457"/>
      <c r="Q51" s="457"/>
      <c r="R51" s="457"/>
      <c r="S51" s="519"/>
      <c r="T51" s="526" t="str">
        <f>O53</f>
        <v>清水</v>
      </c>
      <c r="U51" s="457"/>
      <c r="V51" s="457"/>
      <c r="W51" s="457"/>
      <c r="X51" s="457"/>
      <c r="Y51" s="457"/>
      <c r="Z51" s="457"/>
      <c r="AA51" s="519"/>
      <c r="AB51" s="526" t="str">
        <f>O57</f>
        <v>征矢</v>
      </c>
      <c r="AC51" s="457"/>
      <c r="AD51" s="457"/>
      <c r="AE51" s="457"/>
      <c r="AF51" s="457"/>
      <c r="AG51" s="457"/>
      <c r="AH51" s="457"/>
      <c r="AI51" s="457"/>
      <c r="AJ51" s="526" t="str">
        <f>O61</f>
        <v>落合</v>
      </c>
      <c r="AK51" s="457"/>
      <c r="AL51" s="457"/>
      <c r="AM51" s="457"/>
      <c r="AN51" s="457"/>
      <c r="AO51" s="457"/>
      <c r="AP51" s="457"/>
      <c r="AQ51" s="519"/>
      <c r="AR51" s="539">
        <f>IF(AR55&lt;&gt;"","ゲーム率","")</f>
      </c>
      <c r="AS51" s="457"/>
      <c r="AT51" s="457" t="s">
        <v>4</v>
      </c>
      <c r="AU51" s="457"/>
      <c r="AV51" s="457"/>
      <c r="AW51" s="457"/>
      <c r="AX51" s="457"/>
      <c r="AY51" s="484"/>
      <c r="AZ51" s="270"/>
      <c r="BA51" s="270"/>
      <c r="BB51" s="270"/>
      <c r="BC51" s="270"/>
      <c r="BD51" s="270"/>
      <c r="BS51" s="270"/>
      <c r="BT51" s="270"/>
      <c r="BU51" s="270"/>
      <c r="BV51" s="270"/>
      <c r="BW51" s="270"/>
      <c r="BX51" s="270"/>
      <c r="BY51" s="270"/>
      <c r="BZ51" s="270"/>
      <c r="CR51" s="293"/>
    </row>
    <row r="52" spans="1:96" ht="12" customHeight="1">
      <c r="A52" s="266"/>
      <c r="C52" s="520"/>
      <c r="D52" s="521"/>
      <c r="E52" s="521"/>
      <c r="F52" s="521"/>
      <c r="G52" s="521"/>
      <c r="H52" s="521"/>
      <c r="I52" s="521"/>
      <c r="J52" s="521"/>
      <c r="K52" s="521"/>
      <c r="L52" s="521"/>
      <c r="M52" s="521"/>
      <c r="N52" s="521"/>
      <c r="O52" s="521"/>
      <c r="P52" s="521"/>
      <c r="Q52" s="521"/>
      <c r="R52" s="521"/>
      <c r="S52" s="522"/>
      <c r="T52" s="528"/>
      <c r="U52" s="521"/>
      <c r="V52" s="521"/>
      <c r="W52" s="521"/>
      <c r="X52" s="521"/>
      <c r="Y52" s="521"/>
      <c r="Z52" s="521"/>
      <c r="AA52" s="522"/>
      <c r="AB52" s="528"/>
      <c r="AC52" s="521"/>
      <c r="AD52" s="521"/>
      <c r="AE52" s="521"/>
      <c r="AF52" s="521"/>
      <c r="AG52" s="521"/>
      <c r="AH52" s="521"/>
      <c r="AI52" s="521"/>
      <c r="AJ52" s="528"/>
      <c r="AK52" s="521"/>
      <c r="AL52" s="521"/>
      <c r="AM52" s="521"/>
      <c r="AN52" s="521"/>
      <c r="AO52" s="521"/>
      <c r="AP52" s="521"/>
      <c r="AQ52" s="522"/>
      <c r="AR52" s="547"/>
      <c r="AS52" s="521"/>
      <c r="AT52" s="521"/>
      <c r="AU52" s="521"/>
      <c r="AV52" s="521"/>
      <c r="AW52" s="521"/>
      <c r="AX52" s="521"/>
      <c r="AY52" s="546"/>
      <c r="AZ52" s="270"/>
      <c r="BA52" s="270"/>
      <c r="BB52" s="270"/>
      <c r="BC52" s="270"/>
      <c r="BD52" s="270"/>
      <c r="BE52" s="637" t="s">
        <v>11</v>
      </c>
      <c r="BF52" s="637"/>
      <c r="BG52" s="637"/>
      <c r="BH52" s="637"/>
      <c r="BI52" s="637"/>
      <c r="BJ52" s="637"/>
      <c r="BK52" s="637"/>
      <c r="BL52" s="637"/>
      <c r="BM52" s="637"/>
      <c r="BN52" s="637"/>
      <c r="BO52" s="637"/>
      <c r="BP52" s="637"/>
      <c r="BQ52" s="637"/>
      <c r="BR52" s="637"/>
      <c r="BS52" s="637"/>
      <c r="BT52" s="637"/>
      <c r="BU52" s="637"/>
      <c r="BX52" s="270"/>
      <c r="BY52" s="270"/>
      <c r="BZ52" s="270"/>
      <c r="CA52" s="270"/>
      <c r="CB52" s="270"/>
      <c r="CC52" s="270"/>
      <c r="CD52" s="270"/>
      <c r="CE52" s="270"/>
      <c r="CR52" s="293"/>
    </row>
    <row r="53" spans="1:83" ht="12" customHeight="1">
      <c r="A53" s="266"/>
      <c r="B53" s="476">
        <f>AV55</f>
        <v>1</v>
      </c>
      <c r="C53" s="462" t="s">
        <v>1394</v>
      </c>
      <c r="D53" s="463"/>
      <c r="E53" s="463"/>
      <c r="F53" s="483" t="str">
        <f>IF(C53="ここに","",VLOOKUP(C53,'登録ナンバー'!$A$1:$C$620,2,0))</f>
        <v>川並</v>
      </c>
      <c r="G53" s="483"/>
      <c r="H53" s="483"/>
      <c r="I53" s="483"/>
      <c r="J53" s="483"/>
      <c r="K53" s="481" t="s">
        <v>6</v>
      </c>
      <c r="L53" s="483" t="s">
        <v>1395</v>
      </c>
      <c r="M53" s="483"/>
      <c r="N53" s="483"/>
      <c r="O53" s="483" t="str">
        <f>IF(L53="ここに","",VLOOKUP(L53,'登録ナンバー'!$A$1:$C$620,2,0))</f>
        <v>清水</v>
      </c>
      <c r="P53" s="483"/>
      <c r="Q53" s="483"/>
      <c r="R53" s="483"/>
      <c r="S53" s="614"/>
      <c r="T53" s="559">
        <f>IF(AB53="","丸付き数字は試合順番","")</f>
      </c>
      <c r="U53" s="559"/>
      <c r="V53" s="559"/>
      <c r="W53" s="559"/>
      <c r="X53" s="559"/>
      <c r="Y53" s="559"/>
      <c r="Z53" s="559"/>
      <c r="AA53" s="560"/>
      <c r="AB53" s="479" t="s">
        <v>1444</v>
      </c>
      <c r="AC53" s="458"/>
      <c r="AD53" s="458"/>
      <c r="AE53" s="458" t="s">
        <v>7</v>
      </c>
      <c r="AF53" s="458">
        <v>4</v>
      </c>
      <c r="AG53" s="458"/>
      <c r="AH53" s="458"/>
      <c r="AI53" s="474"/>
      <c r="AJ53" s="479" t="s">
        <v>1440</v>
      </c>
      <c r="AK53" s="458"/>
      <c r="AL53" s="458"/>
      <c r="AM53" s="458" t="s">
        <v>7</v>
      </c>
      <c r="AN53" s="458">
        <v>4</v>
      </c>
      <c r="AO53" s="458"/>
      <c r="AP53" s="458"/>
      <c r="AQ53" s="474"/>
      <c r="AR53" s="540">
        <f>IF(COUNTIF(AS53:AU66,1)=2,"直接対決","")</f>
      </c>
      <c r="AS53" s="477">
        <f>COUNTIF(T53:AQ54,"⑧")+COUNTIF(T53:AQ54,"⑨")</f>
        <v>2</v>
      </c>
      <c r="AT53" s="477"/>
      <c r="AU53" s="477"/>
      <c r="AV53" s="489">
        <f>IF(AB53="","",2-AS53)</f>
        <v>0</v>
      </c>
      <c r="AW53" s="489"/>
      <c r="AX53" s="489"/>
      <c r="AY53" s="490"/>
      <c r="AZ53" s="302"/>
      <c r="BA53" s="302"/>
      <c r="BB53" s="302"/>
      <c r="BC53" s="302"/>
      <c r="BD53" s="302"/>
      <c r="BE53" s="637"/>
      <c r="BF53" s="637"/>
      <c r="BG53" s="637"/>
      <c r="BH53" s="637"/>
      <c r="BI53" s="637"/>
      <c r="BJ53" s="637"/>
      <c r="BK53" s="637"/>
      <c r="BL53" s="637"/>
      <c r="BM53" s="637"/>
      <c r="BN53" s="637"/>
      <c r="BO53" s="637"/>
      <c r="BP53" s="637"/>
      <c r="BQ53" s="637"/>
      <c r="BR53" s="637"/>
      <c r="BS53" s="637"/>
      <c r="BT53" s="637"/>
      <c r="BU53" s="637"/>
      <c r="BX53" s="270"/>
      <c r="BY53" s="270"/>
      <c r="BZ53" s="270"/>
      <c r="CA53" s="270"/>
      <c r="CB53" s="270"/>
      <c r="CC53" s="270"/>
      <c r="CD53" s="270"/>
      <c r="CE53" s="270"/>
    </row>
    <row r="54" spans="1:83" ht="12" customHeight="1">
      <c r="A54" s="266"/>
      <c r="B54" s="476"/>
      <c r="C54" s="464"/>
      <c r="D54" s="465"/>
      <c r="E54" s="465"/>
      <c r="F54" s="466"/>
      <c r="G54" s="466"/>
      <c r="H54" s="466"/>
      <c r="I54" s="466"/>
      <c r="J54" s="466"/>
      <c r="K54" s="481"/>
      <c r="L54" s="466"/>
      <c r="M54" s="466"/>
      <c r="N54" s="466"/>
      <c r="O54" s="466"/>
      <c r="P54" s="466"/>
      <c r="Q54" s="466"/>
      <c r="R54" s="466"/>
      <c r="S54" s="467"/>
      <c r="T54" s="562"/>
      <c r="U54" s="562"/>
      <c r="V54" s="562"/>
      <c r="W54" s="562"/>
      <c r="X54" s="562"/>
      <c r="Y54" s="562"/>
      <c r="Z54" s="562"/>
      <c r="AA54" s="563"/>
      <c r="AB54" s="480"/>
      <c r="AC54" s="459"/>
      <c r="AD54" s="459"/>
      <c r="AE54" s="459"/>
      <c r="AF54" s="459"/>
      <c r="AG54" s="459"/>
      <c r="AH54" s="459"/>
      <c r="AI54" s="475"/>
      <c r="AJ54" s="480"/>
      <c r="AK54" s="459"/>
      <c r="AL54" s="459"/>
      <c r="AM54" s="459"/>
      <c r="AN54" s="459"/>
      <c r="AO54" s="459"/>
      <c r="AP54" s="459"/>
      <c r="AQ54" s="475"/>
      <c r="AR54" s="541"/>
      <c r="AS54" s="478"/>
      <c r="AT54" s="478"/>
      <c r="AU54" s="478"/>
      <c r="AV54" s="491"/>
      <c r="AW54" s="491"/>
      <c r="AX54" s="491"/>
      <c r="AY54" s="492"/>
      <c r="AZ54" s="302"/>
      <c r="BA54" s="302"/>
      <c r="BB54" s="302"/>
      <c r="BC54" s="302"/>
      <c r="BD54" s="302"/>
      <c r="BE54" s="637"/>
      <c r="BF54" s="637"/>
      <c r="BG54" s="637"/>
      <c r="BH54" s="637"/>
      <c r="BI54" s="637"/>
      <c r="BJ54" s="637"/>
      <c r="BK54" s="637"/>
      <c r="BL54" s="637"/>
      <c r="BM54" s="637"/>
      <c r="BN54" s="637"/>
      <c r="BO54" s="637"/>
      <c r="BP54" s="637"/>
      <c r="BQ54" s="637"/>
      <c r="BR54" s="637"/>
      <c r="BS54" s="637"/>
      <c r="BT54" s="637"/>
      <c r="BU54" s="637"/>
      <c r="BX54" s="270"/>
      <c r="BY54" s="270"/>
      <c r="BZ54" s="270"/>
      <c r="CA54" s="270"/>
      <c r="CB54" s="270"/>
      <c r="CC54" s="270"/>
      <c r="CD54" s="270"/>
      <c r="CE54" s="270"/>
    </row>
    <row r="55" spans="1:122" s="270" customFormat="1" ht="17.25" customHeight="1">
      <c r="A55" s="269"/>
      <c r="B55" s="264"/>
      <c r="C55" s="464" t="s">
        <v>8</v>
      </c>
      <c r="D55" s="465"/>
      <c r="E55" s="465"/>
      <c r="F55" s="466" t="str">
        <f>IF(C53="ここに","",VLOOKUP(C53,'登録ナンバー'!$A$1:$D$620,4,0))</f>
        <v>Kテニス</v>
      </c>
      <c r="G55" s="466"/>
      <c r="H55" s="466"/>
      <c r="I55" s="466"/>
      <c r="J55" s="466"/>
      <c r="K55" s="327"/>
      <c r="L55" s="481" t="s">
        <v>8</v>
      </c>
      <c r="M55" s="481"/>
      <c r="N55" s="481"/>
      <c r="O55" s="466" t="str">
        <f>IF(L53="ここに","",VLOOKUP(L53,'登録ナンバー'!$A$1:$D$620,4,0))</f>
        <v>フレンズ</v>
      </c>
      <c r="P55" s="466"/>
      <c r="Q55" s="466"/>
      <c r="R55" s="466"/>
      <c r="S55" s="467"/>
      <c r="T55" s="562"/>
      <c r="U55" s="562"/>
      <c r="V55" s="562"/>
      <c r="W55" s="562"/>
      <c r="X55" s="562"/>
      <c r="Y55" s="562"/>
      <c r="Z55" s="562"/>
      <c r="AA55" s="563"/>
      <c r="AB55" s="480"/>
      <c r="AC55" s="459"/>
      <c r="AD55" s="459"/>
      <c r="AE55" s="459"/>
      <c r="AF55" s="459"/>
      <c r="AG55" s="459"/>
      <c r="AH55" s="459"/>
      <c r="AI55" s="475"/>
      <c r="AJ55" s="480"/>
      <c r="AK55" s="459"/>
      <c r="AL55" s="459"/>
      <c r="AM55" s="459"/>
      <c r="AN55" s="459"/>
      <c r="AO55" s="459"/>
      <c r="AP55" s="459"/>
      <c r="AQ55" s="475"/>
      <c r="AR55" s="542">
        <f>IF(OR(COUNTIF(AS53:AU64,2)=3,COUNTIF(AS53:AU64,1)=3),(AB56+AJ56)/(AB56+AJ56+AF53+AN53),"")</f>
      </c>
      <c r="AS55" s="472"/>
      <c r="AT55" s="472"/>
      <c r="AU55" s="472"/>
      <c r="AV55" s="495">
        <f>IF(AR55&lt;&gt;"",RANK(AR55,AR55:AR68),RANK(AS53,AS53:AU66))</f>
        <v>1</v>
      </c>
      <c r="AW55" s="495"/>
      <c r="AX55" s="495"/>
      <c r="AY55" s="496"/>
      <c r="AZ55" s="295"/>
      <c r="BA55" s="295"/>
      <c r="BB55" s="295"/>
      <c r="BC55" s="295"/>
      <c r="BD55" s="295"/>
      <c r="BE55" s="637"/>
      <c r="BF55" s="637"/>
      <c r="BG55" s="637"/>
      <c r="BH55" s="637"/>
      <c r="BI55" s="637"/>
      <c r="BJ55" s="637"/>
      <c r="BK55" s="637"/>
      <c r="BL55" s="637"/>
      <c r="BM55" s="637"/>
      <c r="BN55" s="637"/>
      <c r="BO55" s="637"/>
      <c r="BP55" s="637"/>
      <c r="BQ55" s="637"/>
      <c r="BR55" s="637"/>
      <c r="BS55" s="637"/>
      <c r="BT55" s="637"/>
      <c r="BU55" s="637"/>
      <c r="BV55" s="264"/>
      <c r="BW55" s="264"/>
      <c r="CF55" s="264"/>
      <c r="CG55" s="264"/>
      <c r="CH55" s="264"/>
      <c r="CI55" s="264"/>
      <c r="CJ55" s="264"/>
      <c r="CK55" s="264"/>
      <c r="CL55" s="264"/>
      <c r="CM55" s="264"/>
      <c r="CN55" s="264"/>
      <c r="CO55" s="264"/>
      <c r="CP55" s="264"/>
      <c r="CQ55" s="264"/>
      <c r="CR55" s="264"/>
      <c r="CS55" s="264"/>
      <c r="CW55" s="264"/>
      <c r="CX55" s="264"/>
      <c r="CY55" s="264"/>
      <c r="CZ55" s="264"/>
      <c r="DA55" s="264"/>
      <c r="DN55" s="314"/>
      <c r="DO55" s="314"/>
      <c r="DP55" s="314"/>
      <c r="DQ55" s="314"/>
      <c r="DR55" s="314"/>
    </row>
    <row r="56" spans="1:122" s="270" customFormat="1" ht="5.25" customHeight="1" hidden="1">
      <c r="A56" s="269"/>
      <c r="B56" s="264"/>
      <c r="C56" s="487"/>
      <c r="D56" s="488"/>
      <c r="E56" s="488"/>
      <c r="F56" s="327"/>
      <c r="G56" s="327"/>
      <c r="H56" s="327"/>
      <c r="I56" s="327"/>
      <c r="J56" s="328"/>
      <c r="K56" s="327"/>
      <c r="L56" s="482"/>
      <c r="M56" s="482"/>
      <c r="N56" s="482"/>
      <c r="O56" s="328"/>
      <c r="P56" s="328"/>
      <c r="Q56" s="328"/>
      <c r="R56" s="329"/>
      <c r="S56" s="376"/>
      <c r="T56" s="565"/>
      <c r="U56" s="565"/>
      <c r="V56" s="565"/>
      <c r="W56" s="565"/>
      <c r="X56" s="565"/>
      <c r="Y56" s="565"/>
      <c r="Z56" s="565"/>
      <c r="AA56" s="566"/>
      <c r="AB56" s="331" t="str">
        <f>IF(AB53="⑦","7",IF(AB53="⑥","6",AB53))</f>
        <v>⑧</v>
      </c>
      <c r="AC56" s="332"/>
      <c r="AD56" s="332"/>
      <c r="AE56" s="332"/>
      <c r="AF56" s="332"/>
      <c r="AG56" s="332"/>
      <c r="AH56" s="332"/>
      <c r="AI56" s="332"/>
      <c r="AJ56" s="331" t="str">
        <f>IF(AJ53="⑦","7",IF(AJ53="⑥","6",AJ53))</f>
        <v>⑧</v>
      </c>
      <c r="AK56" s="332"/>
      <c r="AL56" s="332"/>
      <c r="AM56" s="332"/>
      <c r="AN56" s="332"/>
      <c r="AO56" s="332"/>
      <c r="AP56" s="332"/>
      <c r="AQ56" s="333"/>
      <c r="AR56" s="543"/>
      <c r="AS56" s="473"/>
      <c r="AT56" s="473"/>
      <c r="AU56" s="473"/>
      <c r="AV56" s="497"/>
      <c r="AW56" s="497"/>
      <c r="AX56" s="497"/>
      <c r="AY56" s="498"/>
      <c r="AZ56" s="295"/>
      <c r="BA56" s="295"/>
      <c r="BB56" s="295"/>
      <c r="BC56" s="295"/>
      <c r="BD56" s="295"/>
      <c r="BE56" s="637"/>
      <c r="BF56" s="637"/>
      <c r="BG56" s="637"/>
      <c r="BH56" s="637"/>
      <c r="BI56" s="637"/>
      <c r="BJ56" s="637"/>
      <c r="BK56" s="637"/>
      <c r="BL56" s="637"/>
      <c r="BM56" s="637"/>
      <c r="BN56" s="637"/>
      <c r="BO56" s="637"/>
      <c r="BP56" s="637"/>
      <c r="BQ56" s="637"/>
      <c r="BR56" s="637"/>
      <c r="BS56" s="637"/>
      <c r="BT56" s="637"/>
      <c r="BU56" s="637"/>
      <c r="BV56" s="264"/>
      <c r="BW56" s="264"/>
      <c r="BX56" s="264"/>
      <c r="BY56" s="264"/>
      <c r="BZ56" s="264"/>
      <c r="CA56" s="264"/>
      <c r="CB56" s="264"/>
      <c r="CC56" s="264"/>
      <c r="CD56" s="264"/>
      <c r="CE56" s="264"/>
      <c r="CF56" s="264"/>
      <c r="CG56" s="264"/>
      <c r="CH56" s="264"/>
      <c r="CI56" s="264"/>
      <c r="CJ56" s="264"/>
      <c r="CK56" s="264"/>
      <c r="CL56" s="264"/>
      <c r="CM56" s="264"/>
      <c r="CN56" s="264"/>
      <c r="CO56" s="264"/>
      <c r="CP56" s="264"/>
      <c r="CQ56" s="264"/>
      <c r="CR56" s="264"/>
      <c r="CS56" s="264"/>
      <c r="CW56" s="264"/>
      <c r="CX56" s="264"/>
      <c r="CY56" s="264"/>
      <c r="CZ56" s="264"/>
      <c r="DA56" s="264"/>
      <c r="DN56" s="314"/>
      <c r="DO56" s="314"/>
      <c r="DP56" s="314"/>
      <c r="DQ56" s="314"/>
      <c r="DR56" s="314"/>
    </row>
    <row r="57" spans="1:122" ht="12" customHeight="1">
      <c r="A57" s="266"/>
      <c r="B57" s="476">
        <f>AV59</f>
        <v>2</v>
      </c>
      <c r="C57" s="462" t="s">
        <v>1406</v>
      </c>
      <c r="D57" s="463"/>
      <c r="E57" s="463"/>
      <c r="F57" s="485" t="str">
        <f>IF(C57="ここに","",VLOOKUP(C57,'登録ナンバー'!$A$1:$C$620,2,0))</f>
        <v>寺村</v>
      </c>
      <c r="G57" s="485"/>
      <c r="H57" s="485"/>
      <c r="I57" s="485"/>
      <c r="J57" s="485"/>
      <c r="K57" s="548" t="s">
        <v>6</v>
      </c>
      <c r="L57" s="485" t="s">
        <v>1407</v>
      </c>
      <c r="M57" s="485"/>
      <c r="N57" s="485"/>
      <c r="O57" s="485" t="str">
        <f>IF(L57="ここに","",VLOOKUP(L57,'登録ナンバー'!$A$1:$C$620,2,0))</f>
        <v>征矢</v>
      </c>
      <c r="P57" s="485"/>
      <c r="Q57" s="485"/>
      <c r="R57" s="485"/>
      <c r="S57" s="609"/>
      <c r="T57" s="470">
        <f>IF(AB53="","",IF(AND(AF53=6,AB53&lt;&gt;"⑦"),"⑥",IF(AF53=7,"⑦",AF53)))</f>
        <v>4</v>
      </c>
      <c r="U57" s="470"/>
      <c r="V57" s="470"/>
      <c r="W57" s="470" t="s">
        <v>7</v>
      </c>
      <c r="X57" s="470">
        <v>8</v>
      </c>
      <c r="Y57" s="470"/>
      <c r="Z57" s="470"/>
      <c r="AA57" s="567"/>
      <c r="AB57" s="529"/>
      <c r="AC57" s="530"/>
      <c r="AD57" s="530"/>
      <c r="AE57" s="530"/>
      <c r="AF57" s="530"/>
      <c r="AG57" s="530"/>
      <c r="AH57" s="530"/>
      <c r="AI57" s="530"/>
      <c r="AJ57" s="508" t="s">
        <v>1440</v>
      </c>
      <c r="AK57" s="501"/>
      <c r="AL57" s="501"/>
      <c r="AM57" s="501" t="s">
        <v>7</v>
      </c>
      <c r="AN57" s="501">
        <v>2</v>
      </c>
      <c r="AO57" s="501"/>
      <c r="AP57" s="501"/>
      <c r="AQ57" s="550"/>
      <c r="AR57" s="513">
        <f>IF(COUNTIF(AS53:AU68,1)=2,"直接対決","")</f>
      </c>
      <c r="AS57" s="506">
        <f>COUNTIF(T57:AQ58,"⑧")+COUNTIF(T57:AQ58,"⑨")</f>
        <v>1</v>
      </c>
      <c r="AT57" s="506"/>
      <c r="AU57" s="506"/>
      <c r="AV57" s="554">
        <f>IF(AB53="","",2-AS57)</f>
        <v>1</v>
      </c>
      <c r="AW57" s="554"/>
      <c r="AX57" s="554"/>
      <c r="AY57" s="555"/>
      <c r="AZ57" s="302"/>
      <c r="BA57" s="302"/>
      <c r="BB57" s="302"/>
      <c r="BC57" s="302"/>
      <c r="BD57" s="302"/>
      <c r="CS57" s="270"/>
      <c r="DN57" s="314"/>
      <c r="DO57" s="314"/>
      <c r="DP57" s="314"/>
      <c r="DQ57" s="314"/>
      <c r="DR57" s="314"/>
    </row>
    <row r="58" spans="1:97" ht="12" customHeight="1">
      <c r="A58" s="266"/>
      <c r="B58" s="476"/>
      <c r="C58" s="464"/>
      <c r="D58" s="465"/>
      <c r="E58" s="465"/>
      <c r="F58" s="468"/>
      <c r="G58" s="468"/>
      <c r="H58" s="468"/>
      <c r="I58" s="468"/>
      <c r="J58" s="468"/>
      <c r="K58" s="548"/>
      <c r="L58" s="468"/>
      <c r="M58" s="468"/>
      <c r="N58" s="468"/>
      <c r="O58" s="468"/>
      <c r="P58" s="468"/>
      <c r="Q58" s="468"/>
      <c r="R58" s="468"/>
      <c r="S58" s="469"/>
      <c r="T58" s="471"/>
      <c r="U58" s="471"/>
      <c r="V58" s="471"/>
      <c r="W58" s="471"/>
      <c r="X58" s="471"/>
      <c r="Y58" s="471"/>
      <c r="Z58" s="471"/>
      <c r="AA58" s="568"/>
      <c r="AB58" s="532"/>
      <c r="AC58" s="533"/>
      <c r="AD58" s="533"/>
      <c r="AE58" s="533"/>
      <c r="AF58" s="533"/>
      <c r="AG58" s="533"/>
      <c r="AH58" s="533"/>
      <c r="AI58" s="533"/>
      <c r="AJ58" s="509"/>
      <c r="AK58" s="502"/>
      <c r="AL58" s="502"/>
      <c r="AM58" s="502"/>
      <c r="AN58" s="502"/>
      <c r="AO58" s="502"/>
      <c r="AP58" s="502"/>
      <c r="AQ58" s="551"/>
      <c r="AR58" s="514"/>
      <c r="AS58" s="507"/>
      <c r="AT58" s="507"/>
      <c r="AU58" s="507"/>
      <c r="AV58" s="556"/>
      <c r="AW58" s="556"/>
      <c r="AX58" s="556"/>
      <c r="AY58" s="557"/>
      <c r="AZ58" s="302"/>
      <c r="BA58" s="302"/>
      <c r="BB58" s="302"/>
      <c r="BC58" s="302"/>
      <c r="BD58" s="302"/>
      <c r="BE58" s="457" t="s">
        <v>1464</v>
      </c>
      <c r="BF58" s="457"/>
      <c r="BG58" s="457"/>
      <c r="BH58" s="457"/>
      <c r="BI58" s="457"/>
      <c r="BJ58" s="457"/>
      <c r="BK58" s="457"/>
      <c r="BL58" s="457"/>
      <c r="BM58" s="457"/>
      <c r="BN58" s="457"/>
      <c r="BO58" s="457"/>
      <c r="BP58" s="270"/>
      <c r="BQ58" s="270"/>
      <c r="BR58" s="270"/>
      <c r="BS58" s="270"/>
      <c r="BT58" s="270"/>
      <c r="BU58" s="270"/>
      <c r="BV58" s="270"/>
      <c r="CS58" s="270"/>
    </row>
    <row r="59" spans="1:78" ht="14.25" customHeight="1">
      <c r="A59" s="266"/>
      <c r="B59" s="266"/>
      <c r="C59" s="464" t="s">
        <v>8</v>
      </c>
      <c r="D59" s="465"/>
      <c r="E59" s="465"/>
      <c r="F59" s="468" t="str">
        <f>IF(C57="ここに","",VLOOKUP(C57,'登録ナンバー'!$A$1:$D$620,4,0))</f>
        <v>個人登録</v>
      </c>
      <c r="G59" s="468"/>
      <c r="H59" s="468"/>
      <c r="I59" s="468"/>
      <c r="J59" s="468"/>
      <c r="K59" s="339"/>
      <c r="L59" s="548" t="s">
        <v>8</v>
      </c>
      <c r="M59" s="548"/>
      <c r="N59" s="548"/>
      <c r="O59" s="468" t="str">
        <f>IF(L57="ここに","",VLOOKUP(L57,'登録ナンバー'!$A$1:$D$620,4,0))</f>
        <v>個人登録</v>
      </c>
      <c r="P59" s="468"/>
      <c r="Q59" s="468"/>
      <c r="R59" s="468"/>
      <c r="S59" s="469"/>
      <c r="T59" s="471"/>
      <c r="U59" s="471"/>
      <c r="V59" s="471"/>
      <c r="W59" s="471"/>
      <c r="X59" s="471"/>
      <c r="Y59" s="471"/>
      <c r="Z59" s="471"/>
      <c r="AA59" s="568"/>
      <c r="AB59" s="532"/>
      <c r="AC59" s="533"/>
      <c r="AD59" s="533"/>
      <c r="AE59" s="533"/>
      <c r="AF59" s="533"/>
      <c r="AG59" s="533"/>
      <c r="AH59" s="533"/>
      <c r="AI59" s="533"/>
      <c r="AJ59" s="509"/>
      <c r="AK59" s="502"/>
      <c r="AL59" s="502"/>
      <c r="AM59" s="502"/>
      <c r="AN59" s="552"/>
      <c r="AO59" s="552"/>
      <c r="AP59" s="552"/>
      <c r="AQ59" s="553"/>
      <c r="AR59" s="580">
        <f>IF(OR(COUNTIF(AS53:AU64,2)=3,COUNTIF(AS53:AU64,1)=3),(T60+AJ60)/(T60+AJ60+X57+AN57),"")</f>
      </c>
      <c r="AS59" s="471"/>
      <c r="AT59" s="471"/>
      <c r="AU59" s="471"/>
      <c r="AV59" s="576">
        <f>IF(AR59&lt;&gt;"",RANK(AR59,AR55:AR68),RANK(AS57,AS53:AU66))</f>
        <v>2</v>
      </c>
      <c r="AW59" s="576"/>
      <c r="AX59" s="576"/>
      <c r="AY59" s="577"/>
      <c r="AZ59" s="295"/>
      <c r="BA59" s="295"/>
      <c r="BB59" s="295"/>
      <c r="BC59" s="295"/>
      <c r="BD59" s="295"/>
      <c r="BE59" s="457"/>
      <c r="BF59" s="457"/>
      <c r="BG59" s="457"/>
      <c r="BH59" s="457"/>
      <c r="BI59" s="457"/>
      <c r="BJ59" s="457"/>
      <c r="BK59" s="457"/>
      <c r="BL59" s="457"/>
      <c r="BM59" s="457"/>
      <c r="BN59" s="457"/>
      <c r="BO59" s="457"/>
      <c r="BP59" s="315"/>
      <c r="BQ59" s="315"/>
      <c r="BR59" s="315"/>
      <c r="BS59" s="297"/>
      <c r="BT59" s="297"/>
      <c r="BU59" s="297"/>
      <c r="BV59" s="297"/>
      <c r="BW59" s="297"/>
      <c r="BX59" s="297"/>
      <c r="BY59" s="297"/>
      <c r="BZ59" s="297"/>
    </row>
    <row r="60" spans="1:78" ht="5.25" customHeight="1" hidden="1">
      <c r="A60" s="266"/>
      <c r="B60" s="266"/>
      <c r="C60" s="487"/>
      <c r="D60" s="488"/>
      <c r="E60" s="488"/>
      <c r="F60" s="339"/>
      <c r="G60" s="339"/>
      <c r="H60" s="339"/>
      <c r="I60" s="339"/>
      <c r="J60" s="342"/>
      <c r="K60" s="339"/>
      <c r="L60" s="549"/>
      <c r="M60" s="549"/>
      <c r="N60" s="549"/>
      <c r="O60" s="342"/>
      <c r="P60" s="342"/>
      <c r="Q60" s="342"/>
      <c r="R60" s="343"/>
      <c r="S60" s="375"/>
      <c r="T60" s="348">
        <f>IF(T57="⑦","7",IF(T57="⑥","6",T57))</f>
        <v>4</v>
      </c>
      <c r="U60" s="346"/>
      <c r="V60" s="346"/>
      <c r="W60" s="346"/>
      <c r="X60" s="346"/>
      <c r="Y60" s="346"/>
      <c r="Z60" s="346"/>
      <c r="AA60" s="347"/>
      <c r="AB60" s="535"/>
      <c r="AC60" s="536"/>
      <c r="AD60" s="536"/>
      <c r="AE60" s="536"/>
      <c r="AF60" s="536"/>
      <c r="AG60" s="536"/>
      <c r="AH60" s="536"/>
      <c r="AI60" s="536"/>
      <c r="AJ60" s="345" t="str">
        <f>IF(AJ57="⑦","7",IF(AJ57="⑥","6",AJ57))</f>
        <v>⑧</v>
      </c>
      <c r="AK60" s="348"/>
      <c r="AL60" s="348"/>
      <c r="AM60" s="348"/>
      <c r="AN60" s="348"/>
      <c r="AO60" s="348"/>
      <c r="AP60" s="348"/>
      <c r="AQ60" s="349"/>
      <c r="AR60" s="581"/>
      <c r="AS60" s="512"/>
      <c r="AT60" s="512"/>
      <c r="AU60" s="512"/>
      <c r="AV60" s="578"/>
      <c r="AW60" s="578"/>
      <c r="AX60" s="578"/>
      <c r="AY60" s="579"/>
      <c r="AZ60" s="295"/>
      <c r="BA60" s="295"/>
      <c r="BB60" s="295"/>
      <c r="BC60" s="295"/>
      <c r="BD60" s="295"/>
      <c r="BE60" s="457"/>
      <c r="BF60" s="457"/>
      <c r="BG60" s="457"/>
      <c r="BH60" s="457"/>
      <c r="BI60" s="457"/>
      <c r="BJ60" s="457"/>
      <c r="BK60" s="457"/>
      <c r="BL60" s="457"/>
      <c r="BM60" s="457"/>
      <c r="BN60" s="457"/>
      <c r="BO60" s="457"/>
      <c r="BP60" s="297"/>
      <c r="BQ60" s="297"/>
      <c r="BR60" s="316"/>
      <c r="BS60" s="297"/>
      <c r="BT60" s="297"/>
      <c r="BU60" s="297"/>
      <c r="BV60" s="297"/>
      <c r="BW60" s="297"/>
      <c r="BX60" s="297"/>
      <c r="BY60" s="297"/>
      <c r="BZ60" s="297"/>
    </row>
    <row r="61" spans="1:77" ht="12" customHeight="1" thickBot="1">
      <c r="A61" s="266"/>
      <c r="B61" s="476">
        <f>AV63</f>
        <v>3</v>
      </c>
      <c r="C61" s="462" t="s">
        <v>821</v>
      </c>
      <c r="D61" s="463"/>
      <c r="E61" s="463"/>
      <c r="F61" s="463" t="str">
        <f>IF(C61="ここに","",VLOOKUP(C61,'登録ナンバー'!$A$1:$C$620,2,0))</f>
        <v>谷崎</v>
      </c>
      <c r="G61" s="463"/>
      <c r="H61" s="463"/>
      <c r="I61" s="463"/>
      <c r="J61" s="463"/>
      <c r="K61" s="486" t="s">
        <v>6</v>
      </c>
      <c r="L61" s="463" t="s">
        <v>849</v>
      </c>
      <c r="M61" s="463"/>
      <c r="N61" s="463"/>
      <c r="O61" s="463" t="str">
        <f>IF(L61="ここに","",VLOOKUP(L61,'登録ナンバー'!$A$1:$C$620,2,0))</f>
        <v>落合</v>
      </c>
      <c r="P61" s="463"/>
      <c r="Q61" s="463"/>
      <c r="R61" s="463"/>
      <c r="S61" s="584"/>
      <c r="T61" s="456">
        <f>IF(AN53="","",IF(AND(AN53=6,AJ53&lt;&gt;"⑦"),"⑥",IF(AN53=7,"⑦",AN53)))</f>
        <v>4</v>
      </c>
      <c r="U61" s="456"/>
      <c r="V61" s="456"/>
      <c r="W61" s="456" t="s">
        <v>7</v>
      </c>
      <c r="X61" s="456">
        <v>8</v>
      </c>
      <c r="Y61" s="456"/>
      <c r="Z61" s="456"/>
      <c r="AA61" s="571"/>
      <c r="AB61" s="591">
        <f>IF(AN57="","",IF(AND(AN57=6,AJ57&lt;&gt;"⑦"),"⑥",IF(AN57=7,"⑦",AN57)))</f>
        <v>2</v>
      </c>
      <c r="AC61" s="456"/>
      <c r="AD61" s="456"/>
      <c r="AE61" s="456" t="s">
        <v>7</v>
      </c>
      <c r="AF61" s="456">
        <v>8</v>
      </c>
      <c r="AG61" s="456"/>
      <c r="AH61" s="456"/>
      <c r="AI61" s="571"/>
      <c r="AJ61" s="597"/>
      <c r="AK61" s="598"/>
      <c r="AL61" s="598"/>
      <c r="AM61" s="598"/>
      <c r="AN61" s="598"/>
      <c r="AO61" s="598"/>
      <c r="AP61" s="601"/>
      <c r="AQ61" s="602"/>
      <c r="AR61" s="510">
        <f>IF(COUNTIF(AS53:AU68,1)=2,"直接対決","")</f>
      </c>
      <c r="AS61" s="594">
        <f>COUNTIF(T61:AQ62,"⑧")+COUNTIF(T61:AQ62,"⑨")</f>
        <v>0</v>
      </c>
      <c r="AT61" s="594"/>
      <c r="AU61" s="594"/>
      <c r="AV61" s="572">
        <f>IF(AB53="","",2-AS61)</f>
        <v>2</v>
      </c>
      <c r="AW61" s="572"/>
      <c r="AX61" s="572"/>
      <c r="AY61" s="573"/>
      <c r="AZ61" s="302"/>
      <c r="BA61" s="302"/>
      <c r="BB61" s="302"/>
      <c r="BC61" s="302"/>
      <c r="BD61" s="302"/>
      <c r="BE61" s="457"/>
      <c r="BF61" s="457"/>
      <c r="BG61" s="457"/>
      <c r="BH61" s="457"/>
      <c r="BI61" s="457"/>
      <c r="BJ61" s="457"/>
      <c r="BK61" s="457"/>
      <c r="BL61" s="457"/>
      <c r="BM61" s="457"/>
      <c r="BN61" s="457"/>
      <c r="BO61" s="457"/>
      <c r="BR61" s="374"/>
      <c r="BS61" s="311"/>
      <c r="BT61" s="311"/>
      <c r="BU61" s="311"/>
      <c r="BV61" s="311"/>
      <c r="BW61" s="457" t="s">
        <v>12</v>
      </c>
      <c r="BX61" s="457"/>
      <c r="BY61" s="457"/>
    </row>
    <row r="62" spans="1:77" ht="12" customHeight="1">
      <c r="A62" s="266"/>
      <c r="B62" s="476"/>
      <c r="C62" s="464"/>
      <c r="D62" s="465"/>
      <c r="E62" s="465"/>
      <c r="F62" s="465"/>
      <c r="G62" s="465"/>
      <c r="H62" s="465"/>
      <c r="I62" s="465"/>
      <c r="J62" s="465"/>
      <c r="K62" s="486"/>
      <c r="L62" s="465"/>
      <c r="M62" s="465"/>
      <c r="N62" s="465"/>
      <c r="O62" s="465"/>
      <c r="P62" s="465"/>
      <c r="Q62" s="465"/>
      <c r="R62" s="465"/>
      <c r="S62" s="493"/>
      <c r="T62" s="457"/>
      <c r="U62" s="457"/>
      <c r="V62" s="457"/>
      <c r="W62" s="457"/>
      <c r="X62" s="457"/>
      <c r="Y62" s="457"/>
      <c r="Z62" s="457"/>
      <c r="AA62" s="519"/>
      <c r="AB62" s="526"/>
      <c r="AC62" s="457"/>
      <c r="AD62" s="457"/>
      <c r="AE62" s="457"/>
      <c r="AF62" s="457"/>
      <c r="AG62" s="457"/>
      <c r="AH62" s="457"/>
      <c r="AI62" s="519"/>
      <c r="AJ62" s="600"/>
      <c r="AK62" s="601"/>
      <c r="AL62" s="601"/>
      <c r="AM62" s="601"/>
      <c r="AN62" s="601"/>
      <c r="AO62" s="601"/>
      <c r="AP62" s="601"/>
      <c r="AQ62" s="602"/>
      <c r="AR62" s="511"/>
      <c r="AS62" s="595"/>
      <c r="AT62" s="595"/>
      <c r="AU62" s="595"/>
      <c r="AV62" s="574"/>
      <c r="AW62" s="574"/>
      <c r="AX62" s="574"/>
      <c r="AY62" s="575"/>
      <c r="AZ62" s="302"/>
      <c r="BA62" s="302"/>
      <c r="BB62" s="302"/>
      <c r="BC62" s="302"/>
      <c r="BD62" s="302"/>
      <c r="BE62" s="615" t="s">
        <v>1465</v>
      </c>
      <c r="BF62" s="615"/>
      <c r="BG62" s="615"/>
      <c r="BH62" s="615"/>
      <c r="BI62" s="615"/>
      <c r="BJ62" s="615"/>
      <c r="BK62" s="615"/>
      <c r="BL62" s="615"/>
      <c r="BM62" s="615"/>
      <c r="BN62" s="615"/>
      <c r="BO62" s="615"/>
      <c r="BR62" s="354"/>
      <c r="BS62" s="638" t="s">
        <v>1461</v>
      </c>
      <c r="BT62" s="639"/>
      <c r="BU62" s="639"/>
      <c r="BV62" s="639"/>
      <c r="BW62" s="457"/>
      <c r="BX62" s="457"/>
      <c r="BY62" s="457"/>
    </row>
    <row r="63" spans="1:77" ht="16.5" customHeight="1" thickBot="1">
      <c r="A63" s="266"/>
      <c r="B63" s="266"/>
      <c r="C63" s="464" t="s">
        <v>8</v>
      </c>
      <c r="D63" s="465"/>
      <c r="E63" s="465"/>
      <c r="F63" s="465" t="str">
        <f>IF(C61="ここに","",VLOOKUP(C61,'登録ナンバー'!$A$1:$D$620,4,0))</f>
        <v>アビック</v>
      </c>
      <c r="G63" s="465"/>
      <c r="H63" s="465"/>
      <c r="I63" s="465"/>
      <c r="J63" s="465"/>
      <c r="K63" s="271"/>
      <c r="L63" s="486" t="s">
        <v>8</v>
      </c>
      <c r="M63" s="486"/>
      <c r="N63" s="486"/>
      <c r="O63" s="465" t="str">
        <f>IF(L61="ここに","",VLOOKUP(L61,'登録ナンバー'!$A$1:$D$620,4,0))</f>
        <v>アビック</v>
      </c>
      <c r="P63" s="465"/>
      <c r="Q63" s="465"/>
      <c r="R63" s="465"/>
      <c r="S63" s="493"/>
      <c r="T63" s="457"/>
      <c r="U63" s="457"/>
      <c r="V63" s="457"/>
      <c r="W63" s="457"/>
      <c r="X63" s="521"/>
      <c r="Y63" s="521"/>
      <c r="Z63" s="521"/>
      <c r="AA63" s="522"/>
      <c r="AB63" s="526"/>
      <c r="AC63" s="457"/>
      <c r="AD63" s="457"/>
      <c r="AE63" s="457"/>
      <c r="AF63" s="457"/>
      <c r="AG63" s="457"/>
      <c r="AH63" s="457"/>
      <c r="AI63" s="519"/>
      <c r="AJ63" s="600"/>
      <c r="AK63" s="601"/>
      <c r="AL63" s="601"/>
      <c r="AM63" s="601"/>
      <c r="AN63" s="601"/>
      <c r="AO63" s="601"/>
      <c r="AP63" s="601"/>
      <c r="AQ63" s="602"/>
      <c r="AR63" s="582">
        <f>IF(OR(COUNTIF(AS53:AU64,2)=3,COUNTIF(AS53:AU64,1)=3),(AB64+T64)/(T64+AF61+X61+AB64),"")</f>
      </c>
      <c r="AS63" s="585"/>
      <c r="AT63" s="585"/>
      <c r="AU63" s="585"/>
      <c r="AV63" s="587">
        <f>IF(AR63&lt;&gt;"",RANK(AR63,AR55:AR68),RANK(AS61,AS53:AU66))</f>
        <v>3</v>
      </c>
      <c r="AW63" s="587"/>
      <c r="AX63" s="587"/>
      <c r="AY63" s="588"/>
      <c r="AZ63" s="295"/>
      <c r="BA63" s="295"/>
      <c r="BB63" s="295"/>
      <c r="BC63" s="295"/>
      <c r="BD63" s="295"/>
      <c r="BE63" s="615"/>
      <c r="BF63" s="615"/>
      <c r="BG63" s="615"/>
      <c r="BH63" s="615"/>
      <c r="BI63" s="615"/>
      <c r="BJ63" s="615"/>
      <c r="BK63" s="615"/>
      <c r="BL63" s="615"/>
      <c r="BM63" s="615"/>
      <c r="BN63" s="615"/>
      <c r="BO63" s="615"/>
      <c r="BP63" s="351"/>
      <c r="BQ63" s="351"/>
      <c r="BR63" s="352"/>
      <c r="BS63" s="457"/>
      <c r="BT63" s="457"/>
      <c r="BU63" s="457"/>
      <c r="BV63" s="457"/>
      <c r="BW63" s="457"/>
      <c r="BX63" s="457"/>
      <c r="BY63" s="457"/>
    </row>
    <row r="64" spans="2:77" ht="5.25" customHeight="1" hidden="1">
      <c r="B64" s="266"/>
      <c r="C64" s="487"/>
      <c r="D64" s="488"/>
      <c r="E64" s="488"/>
      <c r="F64" s="271"/>
      <c r="G64" s="271"/>
      <c r="H64" s="271"/>
      <c r="I64" s="271"/>
      <c r="J64" s="271"/>
      <c r="K64" s="271"/>
      <c r="L64" s="488"/>
      <c r="M64" s="488"/>
      <c r="N64" s="488"/>
      <c r="O64" s="271"/>
      <c r="P64" s="271"/>
      <c r="Q64" s="271"/>
      <c r="R64" s="274"/>
      <c r="S64" s="284"/>
      <c r="T64" s="282">
        <f>IF(T61="⑦","7",IF(T61="⑥","6",T61))</f>
        <v>4</v>
      </c>
      <c r="AA64" s="283"/>
      <c r="AB64" s="282">
        <f>IF(AB61="⑦","7",IF(AB61="⑥","6",AB61))</f>
        <v>2</v>
      </c>
      <c r="AJ64" s="603"/>
      <c r="AK64" s="604"/>
      <c r="AL64" s="604"/>
      <c r="AM64" s="604"/>
      <c r="AN64" s="604"/>
      <c r="AO64" s="604"/>
      <c r="AP64" s="604"/>
      <c r="AQ64" s="605"/>
      <c r="AR64" s="582"/>
      <c r="AS64" s="585"/>
      <c r="AT64" s="585"/>
      <c r="AU64" s="585"/>
      <c r="AV64" s="587"/>
      <c r="AW64" s="587"/>
      <c r="AX64" s="587"/>
      <c r="AY64" s="588"/>
      <c r="AZ64" s="295"/>
      <c r="BA64" s="295"/>
      <c r="BB64" s="295"/>
      <c r="BC64" s="295"/>
      <c r="BD64" s="295"/>
      <c r="BE64" s="615"/>
      <c r="BF64" s="615"/>
      <c r="BG64" s="615"/>
      <c r="BH64" s="615"/>
      <c r="BI64" s="615"/>
      <c r="BJ64" s="615"/>
      <c r="BK64" s="615"/>
      <c r="BL64" s="615"/>
      <c r="BM64" s="615"/>
      <c r="BN64" s="615"/>
      <c r="BO64" s="615"/>
      <c r="BQ64" s="270"/>
      <c r="BR64" s="270"/>
      <c r="BS64" s="457"/>
      <c r="BT64" s="457"/>
      <c r="BU64" s="457"/>
      <c r="BV64" s="457"/>
      <c r="BW64" s="270"/>
      <c r="BX64" s="270"/>
      <c r="BY64" s="270"/>
    </row>
    <row r="65" spans="3:95" ht="7.5" customHeight="1">
      <c r="C65" s="267"/>
      <c r="D65" s="267"/>
      <c r="E65" s="267"/>
      <c r="F65" s="267"/>
      <c r="G65" s="267"/>
      <c r="H65" s="267"/>
      <c r="I65" s="267"/>
      <c r="J65" s="267"/>
      <c r="K65" s="267"/>
      <c r="L65" s="267"/>
      <c r="M65" s="267"/>
      <c r="N65" s="267"/>
      <c r="O65" s="267"/>
      <c r="P65" s="267"/>
      <c r="Q65" s="267"/>
      <c r="R65" s="267"/>
      <c r="S65" s="267"/>
      <c r="T65" s="267"/>
      <c r="U65" s="267"/>
      <c r="V65" s="267"/>
      <c r="W65" s="267"/>
      <c r="X65" s="267"/>
      <c r="Y65" s="267"/>
      <c r="Z65" s="267"/>
      <c r="AA65" s="267"/>
      <c r="AB65" s="267"/>
      <c r="AC65" s="267"/>
      <c r="AD65" s="267"/>
      <c r="AE65" s="267"/>
      <c r="AF65" s="267"/>
      <c r="AG65" s="267"/>
      <c r="AH65" s="267"/>
      <c r="AI65" s="267"/>
      <c r="AJ65" s="267"/>
      <c r="AK65" s="267"/>
      <c r="AL65" s="267"/>
      <c r="AM65" s="267"/>
      <c r="AN65" s="267"/>
      <c r="AO65" s="267"/>
      <c r="AP65" s="267"/>
      <c r="AR65" s="267"/>
      <c r="AS65" s="267"/>
      <c r="AT65" s="267"/>
      <c r="AU65" s="267"/>
      <c r="AV65" s="301"/>
      <c r="AW65" s="301"/>
      <c r="AX65" s="301"/>
      <c r="AY65" s="301"/>
      <c r="AZ65" s="293"/>
      <c r="BA65" s="293"/>
      <c r="BB65" s="293"/>
      <c r="BC65" s="293"/>
      <c r="BD65" s="293"/>
      <c r="BE65" s="615"/>
      <c r="BF65" s="615"/>
      <c r="BG65" s="615"/>
      <c r="BH65" s="615"/>
      <c r="BI65" s="615"/>
      <c r="BJ65" s="615"/>
      <c r="BK65" s="615"/>
      <c r="BL65" s="615"/>
      <c r="BM65" s="615"/>
      <c r="BN65" s="615"/>
      <c r="BO65" s="615"/>
      <c r="CG65" s="270"/>
      <c r="CH65" s="270"/>
      <c r="CI65" s="270"/>
      <c r="CJ65" s="270"/>
      <c r="CK65" s="270"/>
      <c r="CL65" s="270"/>
      <c r="CM65" s="270"/>
      <c r="CN65" s="270"/>
      <c r="CO65" s="270"/>
      <c r="CP65" s="270"/>
      <c r="CQ65" s="270"/>
    </row>
    <row r="66" spans="3:101" s="228" customFormat="1" ht="13.5">
      <c r="C66" s="627" t="s">
        <v>1415</v>
      </c>
      <c r="D66" s="627"/>
      <c r="E66" s="627"/>
      <c r="F66" s="627"/>
      <c r="G66" s="627"/>
      <c r="H66" s="627"/>
      <c r="I66" s="627"/>
      <c r="J66" s="627"/>
      <c r="K66" s="627"/>
      <c r="L66" s="627"/>
      <c r="M66" s="627"/>
      <c r="N66" s="627"/>
      <c r="O66" s="627"/>
      <c r="P66" s="627"/>
      <c r="Q66" s="627"/>
      <c r="R66" s="627"/>
      <c r="S66" s="627"/>
      <c r="T66" s="627"/>
      <c r="U66" s="627"/>
      <c r="V66" s="627"/>
      <c r="W66" s="627"/>
      <c r="X66" s="627"/>
      <c r="Y66" s="627"/>
      <c r="Z66" s="627"/>
      <c r="AA66" s="627"/>
      <c r="AB66" s="627"/>
      <c r="AC66" s="627"/>
      <c r="AD66" s="627"/>
      <c r="AE66" s="627"/>
      <c r="AF66" s="627"/>
      <c r="AG66" s="627"/>
      <c r="AH66" s="627"/>
      <c r="AI66" s="627"/>
      <c r="AJ66" s="627"/>
      <c r="AK66" s="627"/>
      <c r="AL66" s="627"/>
      <c r="AM66" s="627"/>
      <c r="AN66" s="627"/>
      <c r="AO66" s="627"/>
      <c r="AP66" s="627"/>
      <c r="AQ66" s="627"/>
      <c r="AR66" s="627"/>
      <c r="AS66" s="627"/>
      <c r="AT66" s="627"/>
      <c r="AU66" s="627"/>
      <c r="AV66" s="627"/>
      <c r="AW66" s="627"/>
      <c r="AX66" s="627"/>
      <c r="AY66" s="627"/>
      <c r="AZ66" s="627"/>
      <c r="BA66" s="627"/>
      <c r="BB66" s="627"/>
      <c r="BC66" s="627"/>
      <c r="BD66" s="627"/>
      <c r="BE66" s="627"/>
      <c r="BF66" s="627"/>
      <c r="BG66" s="627"/>
      <c r="BH66" s="627"/>
      <c r="BI66" s="627"/>
      <c r="BJ66" s="627"/>
      <c r="BK66" s="627"/>
      <c r="BL66" s="627"/>
      <c r="BM66" s="627"/>
      <c r="BN66" s="627"/>
      <c r="BO66" s="627"/>
      <c r="BP66" s="627"/>
      <c r="BQ66" s="627"/>
      <c r="BR66" s="627"/>
      <c r="BS66" s="627"/>
      <c r="BT66" s="627"/>
      <c r="BU66" s="627"/>
      <c r="BV66" s="627"/>
      <c r="BW66" s="627"/>
      <c r="BX66" s="627"/>
      <c r="BY66" s="627"/>
      <c r="BZ66" s="627"/>
      <c r="CA66" s="627"/>
      <c r="CB66" s="627"/>
      <c r="CC66" s="627"/>
      <c r="CD66" s="627"/>
      <c r="CE66" s="627"/>
      <c r="CF66" s="627"/>
      <c r="CG66" s="627"/>
      <c r="CH66" s="627"/>
      <c r="CI66" s="627"/>
      <c r="CJ66" s="627"/>
      <c r="CK66" s="627"/>
      <c r="CL66" s="627"/>
      <c r="CM66" s="627"/>
      <c r="CN66" s="627"/>
      <c r="CO66" s="627"/>
      <c r="CP66" s="627"/>
      <c r="CQ66" s="627"/>
      <c r="CR66" s="627"/>
      <c r="CS66" s="627"/>
      <c r="CT66" s="627"/>
      <c r="CU66" s="627"/>
      <c r="CV66" s="627"/>
      <c r="CW66" s="627"/>
    </row>
    <row r="67" spans="3:101" s="228" customFormat="1" ht="13.5">
      <c r="C67" s="627"/>
      <c r="D67" s="627"/>
      <c r="E67" s="627"/>
      <c r="F67" s="627"/>
      <c r="G67" s="627"/>
      <c r="H67" s="627"/>
      <c r="I67" s="627"/>
      <c r="J67" s="627"/>
      <c r="K67" s="627"/>
      <c r="L67" s="627"/>
      <c r="M67" s="627"/>
      <c r="N67" s="627"/>
      <c r="O67" s="627"/>
      <c r="P67" s="627"/>
      <c r="Q67" s="627"/>
      <c r="R67" s="627"/>
      <c r="S67" s="627"/>
      <c r="T67" s="627"/>
      <c r="U67" s="627"/>
      <c r="V67" s="627"/>
      <c r="W67" s="627"/>
      <c r="X67" s="627"/>
      <c r="Y67" s="627"/>
      <c r="Z67" s="627"/>
      <c r="AA67" s="627"/>
      <c r="AB67" s="627"/>
      <c r="AC67" s="627"/>
      <c r="AD67" s="627"/>
      <c r="AE67" s="627"/>
      <c r="AF67" s="627"/>
      <c r="AG67" s="627"/>
      <c r="AH67" s="627"/>
      <c r="AI67" s="627"/>
      <c r="AJ67" s="627"/>
      <c r="AK67" s="627"/>
      <c r="AL67" s="627"/>
      <c r="AM67" s="627"/>
      <c r="AN67" s="627"/>
      <c r="AO67" s="627"/>
      <c r="AP67" s="627"/>
      <c r="AQ67" s="627"/>
      <c r="AR67" s="627"/>
      <c r="AS67" s="627"/>
      <c r="AT67" s="627"/>
      <c r="AU67" s="627"/>
      <c r="AV67" s="627"/>
      <c r="AW67" s="627"/>
      <c r="AX67" s="627"/>
      <c r="AY67" s="627"/>
      <c r="AZ67" s="627"/>
      <c r="BA67" s="627"/>
      <c r="BB67" s="627"/>
      <c r="BC67" s="627"/>
      <c r="BD67" s="627"/>
      <c r="BE67" s="627"/>
      <c r="BF67" s="627"/>
      <c r="BG67" s="627"/>
      <c r="BH67" s="627"/>
      <c r="BI67" s="627"/>
      <c r="BJ67" s="627"/>
      <c r="BK67" s="627"/>
      <c r="BL67" s="627"/>
      <c r="BM67" s="627"/>
      <c r="BN67" s="627"/>
      <c r="BO67" s="627"/>
      <c r="BP67" s="627"/>
      <c r="BQ67" s="627"/>
      <c r="BR67" s="627"/>
      <c r="BS67" s="627"/>
      <c r="BT67" s="627"/>
      <c r="BU67" s="627"/>
      <c r="BV67" s="627"/>
      <c r="BW67" s="627"/>
      <c r="BX67" s="627"/>
      <c r="BY67" s="627"/>
      <c r="BZ67" s="627"/>
      <c r="CA67" s="627"/>
      <c r="CB67" s="627"/>
      <c r="CC67" s="627"/>
      <c r="CD67" s="627"/>
      <c r="CE67" s="627"/>
      <c r="CF67" s="627"/>
      <c r="CG67" s="627"/>
      <c r="CH67" s="627"/>
      <c r="CI67" s="627"/>
      <c r="CJ67" s="627"/>
      <c r="CK67" s="627"/>
      <c r="CL67" s="627"/>
      <c r="CM67" s="627"/>
      <c r="CN67" s="627"/>
      <c r="CO67" s="627"/>
      <c r="CP67" s="627"/>
      <c r="CQ67" s="627"/>
      <c r="CR67" s="627"/>
      <c r="CS67" s="627"/>
      <c r="CT67" s="627"/>
      <c r="CU67" s="627"/>
      <c r="CV67" s="627"/>
      <c r="CW67" s="627"/>
    </row>
    <row r="69" spans="33:58" ht="7.5" customHeight="1">
      <c r="AG69" s="457" t="s">
        <v>1467</v>
      </c>
      <c r="AH69" s="457"/>
      <c r="AI69" s="457"/>
      <c r="AJ69" s="457"/>
      <c r="AK69" s="457"/>
      <c r="AL69" s="457"/>
      <c r="AM69" s="457"/>
      <c r="AN69" s="457"/>
      <c r="AO69" s="457"/>
      <c r="AP69" s="457"/>
      <c r="AQ69" s="457"/>
      <c r="AR69" s="457"/>
      <c r="AS69" s="457"/>
      <c r="AT69" s="457"/>
      <c r="AU69" s="457"/>
      <c r="AV69" s="457"/>
      <c r="AW69" s="457"/>
      <c r="AX69" s="457"/>
      <c r="AY69" s="457"/>
      <c r="AZ69" s="457"/>
      <c r="BA69" s="457"/>
      <c r="BB69" s="457"/>
      <c r="BC69" s="457"/>
      <c r="BD69" s="457"/>
      <c r="BE69" s="457"/>
      <c r="BF69" s="457"/>
    </row>
    <row r="70" spans="33:58" ht="7.5" customHeight="1">
      <c r="AG70" s="457"/>
      <c r="AH70" s="457"/>
      <c r="AI70" s="457"/>
      <c r="AJ70" s="457"/>
      <c r="AK70" s="457"/>
      <c r="AL70" s="457"/>
      <c r="AM70" s="457"/>
      <c r="AN70" s="457"/>
      <c r="AO70" s="457"/>
      <c r="AP70" s="457"/>
      <c r="AQ70" s="457"/>
      <c r="AR70" s="457"/>
      <c r="AS70" s="457"/>
      <c r="AT70" s="457"/>
      <c r="AU70" s="457"/>
      <c r="AV70" s="457"/>
      <c r="AW70" s="457"/>
      <c r="AX70" s="457"/>
      <c r="AY70" s="457"/>
      <c r="AZ70" s="457"/>
      <c r="BA70" s="457"/>
      <c r="BB70" s="457"/>
      <c r="BC70" s="457"/>
      <c r="BD70" s="457"/>
      <c r="BE70" s="457"/>
      <c r="BF70" s="457"/>
    </row>
    <row r="71" spans="33:58" ht="7.5" customHeight="1">
      <c r="AG71" s="457"/>
      <c r="AH71" s="457"/>
      <c r="AI71" s="457"/>
      <c r="AJ71" s="457"/>
      <c r="AK71" s="457"/>
      <c r="AL71" s="457"/>
      <c r="AM71" s="457"/>
      <c r="AN71" s="457"/>
      <c r="AO71" s="457"/>
      <c r="AP71" s="457"/>
      <c r="AQ71" s="457"/>
      <c r="AR71" s="457"/>
      <c r="AS71" s="457"/>
      <c r="AT71" s="457"/>
      <c r="AU71" s="457"/>
      <c r="AV71" s="457"/>
      <c r="AW71" s="457"/>
      <c r="AX71" s="457"/>
      <c r="AY71" s="457"/>
      <c r="AZ71" s="457"/>
      <c r="BA71" s="457"/>
      <c r="BB71" s="457"/>
      <c r="BC71" s="457"/>
      <c r="BD71" s="457"/>
      <c r="BE71" s="457"/>
      <c r="BF71" s="457"/>
    </row>
    <row r="73" spans="18:71" ht="7.5" customHeight="1">
      <c r="R73" s="622" t="s">
        <v>1287</v>
      </c>
      <c r="S73" s="622"/>
      <c r="T73" s="622"/>
      <c r="U73" s="622"/>
      <c r="V73" s="622"/>
      <c r="W73" s="622"/>
      <c r="X73" s="622"/>
      <c r="Y73" s="622"/>
      <c r="Z73" s="622"/>
      <c r="AA73" s="622"/>
      <c r="AB73" s="619" t="s">
        <v>1456</v>
      </c>
      <c r="AC73" s="619"/>
      <c r="AD73" s="619"/>
      <c r="AE73" s="619"/>
      <c r="AF73" s="619"/>
      <c r="AG73" s="619"/>
      <c r="AH73" s="619"/>
      <c r="AI73" s="619"/>
      <c r="AJ73" s="619"/>
      <c r="AK73" s="619"/>
      <c r="AL73" s="69"/>
      <c r="AM73" s="69"/>
      <c r="AN73" s="69"/>
      <c r="AO73" s="69"/>
      <c r="AP73" s="69"/>
      <c r="AQ73" s="628"/>
      <c r="AR73" s="628"/>
      <c r="AS73" s="628"/>
      <c r="AT73" s="628"/>
      <c r="AU73" s="628"/>
      <c r="AV73" s="628"/>
      <c r="AW73" s="69"/>
      <c r="AX73" s="69"/>
      <c r="AY73" s="69"/>
      <c r="AZ73" s="69"/>
      <c r="BA73" s="69"/>
      <c r="BB73" s="622" t="s">
        <v>822</v>
      </c>
      <c r="BC73" s="622"/>
      <c r="BD73" s="622"/>
      <c r="BE73" s="622"/>
      <c r="BF73" s="622"/>
      <c r="BG73" s="622"/>
      <c r="BH73" s="622"/>
      <c r="BI73" s="622"/>
      <c r="BJ73" s="622"/>
      <c r="BK73" s="622"/>
      <c r="BL73" s="622"/>
      <c r="BM73" s="622"/>
      <c r="BN73" s="630" t="s">
        <v>1458</v>
      </c>
      <c r="BO73" s="630"/>
      <c r="BP73" s="630"/>
      <c r="BQ73" s="630"/>
      <c r="BR73" s="630"/>
      <c r="BS73" s="630"/>
    </row>
    <row r="74" spans="18:71" ht="7.5" customHeight="1" thickBot="1">
      <c r="R74" s="622"/>
      <c r="S74" s="622"/>
      <c r="T74" s="622"/>
      <c r="U74" s="622"/>
      <c r="V74" s="622"/>
      <c r="W74" s="622"/>
      <c r="X74" s="622"/>
      <c r="Y74" s="622"/>
      <c r="Z74" s="622"/>
      <c r="AA74" s="622"/>
      <c r="AB74" s="619"/>
      <c r="AC74" s="619"/>
      <c r="AD74" s="619"/>
      <c r="AE74" s="619"/>
      <c r="AF74" s="619"/>
      <c r="AG74" s="619"/>
      <c r="AH74" s="619"/>
      <c r="AI74" s="619"/>
      <c r="AJ74" s="619"/>
      <c r="AK74" s="619"/>
      <c r="AL74" s="78"/>
      <c r="AM74" s="78"/>
      <c r="AN74" s="78"/>
      <c r="AO74" s="78"/>
      <c r="AP74" s="69"/>
      <c r="AQ74" s="628"/>
      <c r="AR74" s="628"/>
      <c r="AS74" s="628"/>
      <c r="AT74" s="628"/>
      <c r="AU74" s="628"/>
      <c r="AV74" s="628"/>
      <c r="AW74" s="69"/>
      <c r="AX74" s="78"/>
      <c r="AY74" s="78"/>
      <c r="AZ74" s="78"/>
      <c r="BA74" s="78"/>
      <c r="BB74" s="622"/>
      <c r="BC74" s="622"/>
      <c r="BD74" s="622"/>
      <c r="BE74" s="622"/>
      <c r="BF74" s="622"/>
      <c r="BG74" s="622"/>
      <c r="BH74" s="622"/>
      <c r="BI74" s="622"/>
      <c r="BJ74" s="622"/>
      <c r="BK74" s="622"/>
      <c r="BL74" s="622"/>
      <c r="BM74" s="622"/>
      <c r="BN74" s="630"/>
      <c r="BO74" s="630"/>
      <c r="BP74" s="630"/>
      <c r="BQ74" s="630"/>
      <c r="BR74" s="630"/>
      <c r="BS74" s="630"/>
    </row>
    <row r="75" spans="18:71" ht="7.5" customHeight="1">
      <c r="R75" s="622"/>
      <c r="S75" s="622"/>
      <c r="T75" s="622"/>
      <c r="U75" s="622"/>
      <c r="V75" s="622"/>
      <c r="W75" s="622"/>
      <c r="X75" s="622"/>
      <c r="Y75" s="622"/>
      <c r="Z75" s="622"/>
      <c r="AA75" s="622"/>
      <c r="AB75" s="619"/>
      <c r="AC75" s="619"/>
      <c r="AD75" s="619"/>
      <c r="AE75" s="619"/>
      <c r="AF75" s="619"/>
      <c r="AG75" s="619"/>
      <c r="AH75" s="619"/>
      <c r="AI75" s="619"/>
      <c r="AJ75" s="619"/>
      <c r="AK75" s="619"/>
      <c r="AL75" s="616"/>
      <c r="AM75" s="616"/>
      <c r="AN75" s="616"/>
      <c r="AO75" s="617"/>
      <c r="AP75" s="79"/>
      <c r="AQ75" s="66"/>
      <c r="AR75" s="66"/>
      <c r="AS75" s="81"/>
      <c r="AT75" s="66"/>
      <c r="AU75" s="66"/>
      <c r="AV75" s="66"/>
      <c r="AW75" s="68"/>
      <c r="AX75" s="616"/>
      <c r="AY75" s="616"/>
      <c r="AZ75" s="616"/>
      <c r="BA75" s="616"/>
      <c r="BB75" s="622"/>
      <c r="BC75" s="622"/>
      <c r="BD75" s="622"/>
      <c r="BE75" s="622"/>
      <c r="BF75" s="622"/>
      <c r="BG75" s="622"/>
      <c r="BH75" s="622"/>
      <c r="BI75" s="622"/>
      <c r="BJ75" s="622"/>
      <c r="BK75" s="622"/>
      <c r="BL75" s="622"/>
      <c r="BM75" s="622"/>
      <c r="BN75" s="630"/>
      <c r="BO75" s="630"/>
      <c r="BP75" s="630"/>
      <c r="BQ75" s="630"/>
      <c r="BR75" s="630"/>
      <c r="BS75" s="630"/>
    </row>
    <row r="76" spans="18:71" ht="7.5" customHeight="1">
      <c r="R76" s="622"/>
      <c r="S76" s="622"/>
      <c r="T76" s="622"/>
      <c r="U76" s="622"/>
      <c r="V76" s="622"/>
      <c r="W76" s="622"/>
      <c r="X76" s="622"/>
      <c r="Y76" s="622"/>
      <c r="Z76" s="622"/>
      <c r="AA76" s="622"/>
      <c r="AB76" s="619"/>
      <c r="AC76" s="619"/>
      <c r="AD76" s="619"/>
      <c r="AE76" s="619"/>
      <c r="AF76" s="619"/>
      <c r="AG76" s="619"/>
      <c r="AH76" s="619"/>
      <c r="AI76" s="619"/>
      <c r="AJ76" s="619"/>
      <c r="AK76" s="619"/>
      <c r="AL76" s="616"/>
      <c r="AM76" s="616"/>
      <c r="AN76" s="616"/>
      <c r="AO76" s="617"/>
      <c r="AP76" s="66"/>
      <c r="AQ76" s="629" t="s">
        <v>1466</v>
      </c>
      <c r="AR76" s="616"/>
      <c r="AS76" s="616"/>
      <c r="AT76" s="616"/>
      <c r="AU76" s="616"/>
      <c r="AV76" s="616"/>
      <c r="AW76" s="68"/>
      <c r="AX76" s="616"/>
      <c r="AY76" s="616"/>
      <c r="AZ76" s="616"/>
      <c r="BA76" s="616"/>
      <c r="BB76" s="622"/>
      <c r="BC76" s="622"/>
      <c r="BD76" s="622"/>
      <c r="BE76" s="622"/>
      <c r="BF76" s="622"/>
      <c r="BG76" s="622"/>
      <c r="BH76" s="622"/>
      <c r="BI76" s="622"/>
      <c r="BJ76" s="622"/>
      <c r="BK76" s="622"/>
      <c r="BL76" s="622"/>
      <c r="BM76" s="622"/>
      <c r="BN76" s="630"/>
      <c r="BO76" s="630"/>
      <c r="BP76" s="630"/>
      <c r="BQ76" s="630"/>
      <c r="BR76" s="630"/>
      <c r="BS76" s="630"/>
    </row>
    <row r="77" spans="18:65" ht="7.5" customHeight="1"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8"/>
      <c r="AP77" s="66"/>
      <c r="AQ77" s="616"/>
      <c r="AR77" s="616"/>
      <c r="AS77" s="616"/>
      <c r="AT77" s="616"/>
      <c r="AU77" s="616"/>
      <c r="AV77" s="616"/>
      <c r="AW77" s="68"/>
      <c r="AX77" s="66"/>
      <c r="AY77" s="66"/>
      <c r="AZ77" s="66"/>
      <c r="BA77" s="66"/>
      <c r="BB77" s="66"/>
      <c r="BC77" s="66"/>
      <c r="BD77" s="66"/>
      <c r="BE77" s="66"/>
      <c r="BF77" s="66"/>
      <c r="BG77" s="66"/>
      <c r="BH77" s="66"/>
      <c r="BI77" s="66"/>
      <c r="BJ77" s="66"/>
      <c r="BK77" s="66"/>
      <c r="BL77" s="66"/>
      <c r="BM77" s="66"/>
    </row>
    <row r="78" spans="18:65" ht="7.5" customHeight="1" thickBot="1">
      <c r="R78" s="66"/>
      <c r="S78" s="66"/>
      <c r="T78" s="66"/>
      <c r="U78" s="66"/>
      <c r="V78" s="66"/>
      <c r="W78" s="66"/>
      <c r="X78" s="66"/>
      <c r="Y78" s="66"/>
      <c r="Z78" s="66"/>
      <c r="AA78" s="66"/>
      <c r="AB78" s="66"/>
      <c r="AC78" s="66"/>
      <c r="AD78" s="66"/>
      <c r="AE78" s="66"/>
      <c r="AF78" s="66"/>
      <c r="AG78" s="66"/>
      <c r="AH78" s="66"/>
      <c r="AI78" s="66"/>
      <c r="AJ78" s="66"/>
      <c r="AK78" s="66"/>
      <c r="AL78" s="66"/>
      <c r="AM78" s="66"/>
      <c r="AN78" s="616"/>
      <c r="AO78" s="617"/>
      <c r="AP78" s="88"/>
      <c r="AQ78" s="65"/>
      <c r="AR78" s="364"/>
      <c r="AS78" s="365"/>
      <c r="AT78" s="97"/>
      <c r="AU78" s="82"/>
      <c r="AV78" s="82"/>
      <c r="AW78" s="96"/>
      <c r="AX78" s="616"/>
      <c r="AY78" s="616"/>
      <c r="AZ78" s="64"/>
      <c r="BA78" s="66"/>
      <c r="BB78" s="66"/>
      <c r="BC78" s="66"/>
      <c r="BD78" s="66"/>
      <c r="BE78" s="66"/>
      <c r="BF78" s="66"/>
      <c r="BG78" s="66"/>
      <c r="BH78" s="66"/>
      <c r="BI78" s="66"/>
      <c r="BJ78" s="66"/>
      <c r="BK78" s="66"/>
      <c r="BL78" s="66"/>
      <c r="BM78" s="66"/>
    </row>
    <row r="79" spans="18:65" ht="7.5" customHeight="1">
      <c r="R79" s="66"/>
      <c r="S79" s="66"/>
      <c r="T79" s="66"/>
      <c r="U79" s="66"/>
      <c r="V79" s="66"/>
      <c r="W79" s="66"/>
      <c r="X79" s="66"/>
      <c r="Y79" s="66"/>
      <c r="Z79" s="66"/>
      <c r="AA79" s="66"/>
      <c r="AB79" s="66"/>
      <c r="AC79" s="66"/>
      <c r="AD79" s="66"/>
      <c r="AE79" s="66"/>
      <c r="AF79" s="66"/>
      <c r="AG79" s="66"/>
      <c r="AH79" s="66"/>
      <c r="AI79" s="66"/>
      <c r="AJ79" s="66"/>
      <c r="AK79" s="66"/>
      <c r="AL79" s="66"/>
      <c r="AM79" s="66"/>
      <c r="AN79" s="616"/>
      <c r="AO79" s="616"/>
      <c r="AP79" s="618" t="s">
        <v>1460</v>
      </c>
      <c r="AQ79" s="619"/>
      <c r="AR79" s="619"/>
      <c r="AS79" s="619"/>
      <c r="AT79" s="621" t="s">
        <v>1455</v>
      </c>
      <c r="AU79" s="622"/>
      <c r="AV79" s="622"/>
      <c r="AW79" s="623"/>
      <c r="AX79" s="616"/>
      <c r="AY79" s="616"/>
      <c r="AZ79" s="64"/>
      <c r="BA79" s="66"/>
      <c r="BB79" s="66"/>
      <c r="BC79" s="66"/>
      <c r="BD79" s="66"/>
      <c r="BE79" s="66"/>
      <c r="BF79" s="66"/>
      <c r="BG79" s="66"/>
      <c r="BH79" s="66"/>
      <c r="BI79" s="66"/>
      <c r="BJ79" s="66"/>
      <c r="BK79" s="66"/>
      <c r="BL79" s="66"/>
      <c r="BM79" s="66"/>
    </row>
    <row r="80" spans="18:70" ht="7.5" customHeight="1">
      <c r="R80" s="66"/>
      <c r="S80" s="66"/>
      <c r="T80" s="66"/>
      <c r="U80" s="66"/>
      <c r="V80" s="66"/>
      <c r="W80" s="66"/>
      <c r="X80" s="66"/>
      <c r="Y80" s="66"/>
      <c r="Z80" s="66"/>
      <c r="AA80" s="66"/>
      <c r="AB80" s="66"/>
      <c r="AC80" s="66"/>
      <c r="AD80" s="66"/>
      <c r="AE80" s="66"/>
      <c r="AF80" s="66"/>
      <c r="AG80" s="66"/>
      <c r="AH80" s="66"/>
      <c r="AI80" s="66"/>
      <c r="AJ80" s="66"/>
      <c r="AK80" s="66"/>
      <c r="AL80" s="66"/>
      <c r="AM80" s="66"/>
      <c r="AN80" s="66"/>
      <c r="AO80" s="66"/>
      <c r="AP80" s="620"/>
      <c r="AQ80" s="619"/>
      <c r="AR80" s="619"/>
      <c r="AS80" s="619"/>
      <c r="AT80" s="622"/>
      <c r="AU80" s="622"/>
      <c r="AV80" s="622"/>
      <c r="AW80" s="623"/>
      <c r="AX80" s="66"/>
      <c r="AY80" s="66"/>
      <c r="AZ80" s="66"/>
      <c r="BA80" s="66"/>
      <c r="BB80" s="624" t="s">
        <v>1111</v>
      </c>
      <c r="BC80" s="624"/>
      <c r="BD80" s="624"/>
      <c r="BE80" s="624"/>
      <c r="BF80" s="624"/>
      <c r="BG80" s="624"/>
      <c r="BH80" s="624"/>
      <c r="BI80" s="624"/>
      <c r="BJ80" s="624"/>
      <c r="BK80" s="624"/>
      <c r="BL80" s="624"/>
      <c r="BM80" s="624"/>
      <c r="BN80" s="471" t="s">
        <v>1459</v>
      </c>
      <c r="BO80" s="471"/>
      <c r="BP80" s="471"/>
      <c r="BQ80" s="471"/>
      <c r="BR80" s="471"/>
    </row>
    <row r="81" spans="18:70" ht="7.5" customHeight="1">
      <c r="R81" s="625" t="s">
        <v>1363</v>
      </c>
      <c r="S81" s="625"/>
      <c r="T81" s="625"/>
      <c r="U81" s="625"/>
      <c r="V81" s="625"/>
      <c r="W81" s="625"/>
      <c r="X81" s="625"/>
      <c r="Y81" s="625"/>
      <c r="Z81" s="625"/>
      <c r="AA81" s="625"/>
      <c r="AB81" s="626" t="s">
        <v>1457</v>
      </c>
      <c r="AC81" s="626"/>
      <c r="AD81" s="626"/>
      <c r="AE81" s="626"/>
      <c r="AF81" s="626"/>
      <c r="AG81" s="626"/>
      <c r="AH81" s="626"/>
      <c r="AI81" s="626"/>
      <c r="AJ81" s="626"/>
      <c r="AK81" s="626"/>
      <c r="AL81" s="66"/>
      <c r="AM81" s="66"/>
      <c r="AN81" s="66"/>
      <c r="AO81" s="66"/>
      <c r="AP81" s="363"/>
      <c r="AQ81" s="66"/>
      <c r="AR81" s="66"/>
      <c r="AS81" s="66"/>
      <c r="AT81" s="66"/>
      <c r="AU81" s="66"/>
      <c r="AV81" s="66"/>
      <c r="AW81" s="362"/>
      <c r="AX81" s="66"/>
      <c r="AY81" s="66"/>
      <c r="AZ81" s="66"/>
      <c r="BA81" s="66"/>
      <c r="BB81" s="624"/>
      <c r="BC81" s="624"/>
      <c r="BD81" s="624"/>
      <c r="BE81" s="624"/>
      <c r="BF81" s="624"/>
      <c r="BG81" s="624"/>
      <c r="BH81" s="624"/>
      <c r="BI81" s="624"/>
      <c r="BJ81" s="624"/>
      <c r="BK81" s="624"/>
      <c r="BL81" s="624"/>
      <c r="BM81" s="624"/>
      <c r="BN81" s="471"/>
      <c r="BO81" s="471"/>
      <c r="BP81" s="471"/>
      <c r="BQ81" s="471"/>
      <c r="BR81" s="471"/>
    </row>
    <row r="82" spans="18:70" ht="7.5" customHeight="1" thickBot="1">
      <c r="R82" s="625"/>
      <c r="S82" s="625"/>
      <c r="T82" s="625"/>
      <c r="U82" s="625"/>
      <c r="V82" s="625"/>
      <c r="W82" s="625"/>
      <c r="X82" s="625"/>
      <c r="Y82" s="625"/>
      <c r="Z82" s="625"/>
      <c r="AA82" s="625"/>
      <c r="AB82" s="626"/>
      <c r="AC82" s="626"/>
      <c r="AD82" s="626"/>
      <c r="AE82" s="626"/>
      <c r="AF82" s="626"/>
      <c r="AG82" s="626"/>
      <c r="AH82" s="626"/>
      <c r="AI82" s="626"/>
      <c r="AJ82" s="626"/>
      <c r="AK82" s="626"/>
      <c r="AL82" s="88"/>
      <c r="AM82" s="88"/>
      <c r="AN82" s="88"/>
      <c r="AO82" s="88"/>
      <c r="AP82" s="363"/>
      <c r="AQ82" s="64"/>
      <c r="AR82" s="64"/>
      <c r="AS82" s="64"/>
      <c r="AT82" s="64"/>
      <c r="AU82" s="64"/>
      <c r="AV82" s="64"/>
      <c r="AW82" s="362"/>
      <c r="AX82" s="88"/>
      <c r="AY82" s="88"/>
      <c r="AZ82" s="88"/>
      <c r="BA82" s="88"/>
      <c r="BB82" s="624"/>
      <c r="BC82" s="624"/>
      <c r="BD82" s="624"/>
      <c r="BE82" s="624"/>
      <c r="BF82" s="624"/>
      <c r="BG82" s="624"/>
      <c r="BH82" s="624"/>
      <c r="BI82" s="624"/>
      <c r="BJ82" s="624"/>
      <c r="BK82" s="624"/>
      <c r="BL82" s="624"/>
      <c r="BM82" s="624"/>
      <c r="BN82" s="471"/>
      <c r="BO82" s="471"/>
      <c r="BP82" s="471"/>
      <c r="BQ82" s="471"/>
      <c r="BR82" s="471"/>
    </row>
    <row r="83" spans="2:92" s="270" customFormat="1" ht="7.5" customHeight="1">
      <c r="B83" s="264"/>
      <c r="C83" s="264"/>
      <c r="D83" s="264"/>
      <c r="E83" s="264"/>
      <c r="F83" s="264"/>
      <c r="G83" s="264"/>
      <c r="H83" s="264"/>
      <c r="I83" s="264"/>
      <c r="J83" s="264"/>
      <c r="K83" s="264"/>
      <c r="L83" s="264"/>
      <c r="M83" s="264"/>
      <c r="N83" s="264"/>
      <c r="O83" s="264"/>
      <c r="P83" s="264"/>
      <c r="Q83" s="264"/>
      <c r="R83" s="625"/>
      <c r="S83" s="625"/>
      <c r="T83" s="625"/>
      <c r="U83" s="625"/>
      <c r="V83" s="625"/>
      <c r="W83" s="625"/>
      <c r="X83" s="625"/>
      <c r="Y83" s="625"/>
      <c r="Z83" s="625"/>
      <c r="AA83" s="625"/>
      <c r="AB83" s="626"/>
      <c r="AC83" s="626"/>
      <c r="AD83" s="626"/>
      <c r="AE83" s="626"/>
      <c r="AF83" s="626"/>
      <c r="AG83" s="626"/>
      <c r="AH83" s="626"/>
      <c r="AI83" s="626"/>
      <c r="AJ83" s="626"/>
      <c r="AK83" s="626"/>
      <c r="AL83" s="616"/>
      <c r="AM83" s="616"/>
      <c r="AN83" s="616"/>
      <c r="AO83" s="616"/>
      <c r="AP83" s="616"/>
      <c r="AQ83" s="64"/>
      <c r="AR83" s="64"/>
      <c r="AS83" s="64"/>
      <c r="AT83" s="64"/>
      <c r="AU83" s="64"/>
      <c r="AV83" s="64"/>
      <c r="AW83" s="69"/>
      <c r="AX83" s="616"/>
      <c r="AY83" s="616"/>
      <c r="AZ83" s="616"/>
      <c r="BA83" s="616"/>
      <c r="BB83" s="624"/>
      <c r="BC83" s="624"/>
      <c r="BD83" s="624"/>
      <c r="BE83" s="624"/>
      <c r="BF83" s="624"/>
      <c r="BG83" s="624"/>
      <c r="BH83" s="624"/>
      <c r="BI83" s="624"/>
      <c r="BJ83" s="624"/>
      <c r="BK83" s="624"/>
      <c r="BL83" s="624"/>
      <c r="BM83" s="624"/>
      <c r="BN83" s="471"/>
      <c r="BO83" s="471"/>
      <c r="BP83" s="471"/>
      <c r="BQ83" s="471"/>
      <c r="BR83" s="471"/>
      <c r="BS83" s="264"/>
      <c r="BT83" s="264"/>
      <c r="BU83" s="264"/>
      <c r="BV83" s="264"/>
      <c r="BW83" s="264"/>
      <c r="BX83" s="264"/>
      <c r="BY83" s="264"/>
      <c r="BZ83" s="264"/>
      <c r="CA83" s="264"/>
      <c r="CB83" s="264"/>
      <c r="CC83" s="264"/>
      <c r="CD83" s="264"/>
      <c r="CE83" s="264"/>
      <c r="CF83" s="264"/>
      <c r="CG83" s="264"/>
      <c r="CH83" s="264"/>
      <c r="CI83" s="264"/>
      <c r="CJ83" s="264"/>
      <c r="CK83" s="264"/>
      <c r="CL83" s="264"/>
      <c r="CM83" s="264"/>
      <c r="CN83" s="264"/>
    </row>
    <row r="84" spans="2:92" s="270" customFormat="1" ht="7.5" customHeight="1">
      <c r="B84" s="264"/>
      <c r="C84" s="264"/>
      <c r="D84" s="264"/>
      <c r="E84" s="264"/>
      <c r="F84" s="264"/>
      <c r="G84" s="264"/>
      <c r="H84" s="264"/>
      <c r="I84" s="264"/>
      <c r="J84" s="264"/>
      <c r="K84" s="264"/>
      <c r="L84" s="264"/>
      <c r="M84" s="264"/>
      <c r="N84" s="264"/>
      <c r="O84" s="264"/>
      <c r="P84" s="264"/>
      <c r="Q84" s="264"/>
      <c r="R84" s="625"/>
      <c r="S84" s="625"/>
      <c r="T84" s="625"/>
      <c r="U84" s="625"/>
      <c r="V84" s="625"/>
      <c r="W84" s="625"/>
      <c r="X84" s="625"/>
      <c r="Y84" s="625"/>
      <c r="Z84" s="625"/>
      <c r="AA84" s="625"/>
      <c r="AB84" s="626"/>
      <c r="AC84" s="626"/>
      <c r="AD84" s="626"/>
      <c r="AE84" s="626"/>
      <c r="AF84" s="626"/>
      <c r="AG84" s="626"/>
      <c r="AH84" s="626"/>
      <c r="AI84" s="626"/>
      <c r="AJ84" s="626"/>
      <c r="AK84" s="626"/>
      <c r="AL84" s="616"/>
      <c r="AM84" s="616"/>
      <c r="AN84" s="616"/>
      <c r="AO84" s="616"/>
      <c r="AP84" s="616"/>
      <c r="AQ84" s="69"/>
      <c r="AR84" s="69"/>
      <c r="AS84" s="69"/>
      <c r="AT84" s="69"/>
      <c r="AU84" s="69"/>
      <c r="AV84" s="69"/>
      <c r="AW84" s="69"/>
      <c r="AX84" s="616"/>
      <c r="AY84" s="616"/>
      <c r="AZ84" s="616"/>
      <c r="BA84" s="616"/>
      <c r="BB84" s="624"/>
      <c r="BC84" s="624"/>
      <c r="BD84" s="624"/>
      <c r="BE84" s="624"/>
      <c r="BF84" s="624"/>
      <c r="BG84" s="624"/>
      <c r="BH84" s="624"/>
      <c r="BI84" s="624"/>
      <c r="BJ84" s="624"/>
      <c r="BK84" s="624"/>
      <c r="BL84" s="624"/>
      <c r="BM84" s="624"/>
      <c r="BN84" s="471"/>
      <c r="BO84" s="471"/>
      <c r="BP84" s="471"/>
      <c r="BQ84" s="471"/>
      <c r="BR84" s="471"/>
      <c r="BS84" s="264"/>
      <c r="BT84" s="264"/>
      <c r="BU84" s="264"/>
      <c r="BV84" s="264"/>
      <c r="BW84" s="264"/>
      <c r="BX84" s="264"/>
      <c r="BY84" s="264"/>
      <c r="BZ84" s="264"/>
      <c r="CA84" s="264"/>
      <c r="CB84" s="264"/>
      <c r="CC84" s="264"/>
      <c r="CD84" s="264"/>
      <c r="CE84" s="264"/>
      <c r="CF84" s="264"/>
      <c r="CG84" s="264"/>
      <c r="CH84" s="264"/>
      <c r="CI84" s="264"/>
      <c r="CJ84" s="264"/>
      <c r="CK84" s="264"/>
      <c r="CL84" s="264"/>
      <c r="CM84" s="264"/>
      <c r="CN84" s="264"/>
    </row>
    <row r="85" spans="3:104" ht="7.5" customHeight="1">
      <c r="C85" s="294"/>
      <c r="D85" s="294"/>
      <c r="E85" s="294"/>
      <c r="F85" s="294"/>
      <c r="G85" s="294"/>
      <c r="H85" s="294"/>
      <c r="I85" s="294"/>
      <c r="J85" s="294"/>
      <c r="K85" s="294"/>
      <c r="L85" s="294"/>
      <c r="M85" s="294"/>
      <c r="N85" s="294"/>
      <c r="O85" s="294"/>
      <c r="P85" s="294"/>
      <c r="Q85" s="294"/>
      <c r="R85" s="294"/>
      <c r="S85" s="294"/>
      <c r="T85" s="294"/>
      <c r="U85" s="294"/>
      <c r="V85" s="294"/>
      <c r="W85" s="294"/>
      <c r="X85" s="294"/>
      <c r="Y85" s="294"/>
      <c r="Z85" s="294"/>
      <c r="AA85" s="294"/>
      <c r="AB85" s="294"/>
      <c r="AC85" s="294"/>
      <c r="AD85" s="294"/>
      <c r="AE85" s="294"/>
      <c r="AF85" s="294"/>
      <c r="AG85" s="294"/>
      <c r="AH85" s="294"/>
      <c r="AI85" s="294"/>
      <c r="AJ85" s="294"/>
      <c r="AK85" s="294"/>
      <c r="AL85" s="294"/>
      <c r="AM85" s="294"/>
      <c r="AN85" s="294"/>
      <c r="AO85" s="294"/>
      <c r="AP85" s="294"/>
      <c r="AQ85" s="294"/>
      <c r="AR85" s="294"/>
      <c r="AS85" s="294"/>
      <c r="AT85" s="294"/>
      <c r="AU85" s="294"/>
      <c r="AV85" s="294"/>
      <c r="AW85" s="294"/>
      <c r="AX85" s="294"/>
      <c r="AY85" s="294"/>
      <c r="AZ85" s="270"/>
      <c r="CQ85" s="294"/>
      <c r="CR85" s="294"/>
      <c r="CS85" s="294"/>
      <c r="CT85" s="294"/>
      <c r="CU85" s="294"/>
      <c r="CV85" s="294"/>
      <c r="CW85" s="294"/>
      <c r="CX85" s="294"/>
      <c r="CY85" s="294"/>
      <c r="CZ85" s="294"/>
    </row>
    <row r="86" spans="52:106" ht="7.5" customHeight="1">
      <c r="AZ86" s="270"/>
      <c r="CQ86" s="294"/>
      <c r="CR86" s="294"/>
      <c r="CS86" s="294"/>
      <c r="CT86" s="294"/>
      <c r="CU86" s="294"/>
      <c r="CV86" s="294"/>
      <c r="CW86" s="294"/>
      <c r="CX86" s="294"/>
      <c r="CY86" s="294"/>
      <c r="CZ86" s="294"/>
      <c r="DA86" s="294"/>
      <c r="DB86" s="294"/>
    </row>
    <row r="87" spans="52:107" ht="7.5" customHeight="1">
      <c r="AZ87" s="270"/>
      <c r="CP87" s="294"/>
      <c r="CQ87" s="294"/>
      <c r="CR87" s="294"/>
      <c r="CS87" s="294"/>
      <c r="CT87" s="294"/>
      <c r="CU87" s="294"/>
      <c r="CV87" s="294"/>
      <c r="CW87" s="294"/>
      <c r="CX87" s="294"/>
      <c r="CY87" s="294"/>
      <c r="CZ87" s="294"/>
      <c r="DA87" s="294"/>
      <c r="DB87" s="294"/>
      <c r="DC87" s="294"/>
    </row>
    <row r="88" spans="94:106" ht="7.5" customHeight="1">
      <c r="CP88" s="294"/>
      <c r="CQ88" s="294"/>
      <c r="CR88" s="294"/>
      <c r="CS88" s="294"/>
      <c r="CT88" s="294"/>
      <c r="CU88" s="294"/>
      <c r="CV88" s="294"/>
      <c r="CW88" s="294"/>
      <c r="CX88" s="294"/>
      <c r="CY88" s="294"/>
      <c r="CZ88" s="294"/>
      <c r="DA88" s="294"/>
      <c r="DB88" s="294"/>
    </row>
    <row r="89" spans="52:106" ht="7.5" customHeight="1">
      <c r="AZ89" s="270"/>
      <c r="CO89" s="294"/>
      <c r="CP89" s="294"/>
      <c r="CQ89" s="294"/>
      <c r="CR89" s="294"/>
      <c r="CS89" s="294"/>
      <c r="CT89" s="294"/>
      <c r="CU89" s="294"/>
      <c r="CV89" s="294"/>
      <c r="CW89" s="294"/>
      <c r="CX89" s="294"/>
      <c r="CY89" s="294"/>
      <c r="CZ89" s="294"/>
      <c r="DA89" s="294"/>
      <c r="DB89" s="294"/>
    </row>
    <row r="90" spans="52:106" ht="7.5" customHeight="1">
      <c r="AZ90" s="270"/>
      <c r="CO90" s="294"/>
      <c r="CP90" s="294"/>
      <c r="CQ90" s="294"/>
      <c r="CR90" s="294"/>
      <c r="CS90" s="294"/>
      <c r="CT90" s="294"/>
      <c r="CU90" s="294"/>
      <c r="CV90" s="294"/>
      <c r="CW90" s="294"/>
      <c r="CX90" s="294"/>
      <c r="CY90" s="294"/>
      <c r="CZ90" s="294"/>
      <c r="DA90" s="294"/>
      <c r="DB90" s="294"/>
    </row>
    <row r="91" spans="93:106" ht="7.5" customHeight="1">
      <c r="CO91" s="294"/>
      <c r="CP91" s="294"/>
      <c r="CQ91" s="294"/>
      <c r="CR91" s="294"/>
      <c r="CS91" s="294"/>
      <c r="CT91" s="294"/>
      <c r="CU91" s="294"/>
      <c r="CV91" s="294"/>
      <c r="CW91" s="294"/>
      <c r="CX91" s="294"/>
      <c r="CY91" s="294"/>
      <c r="CZ91" s="294"/>
      <c r="DA91" s="294"/>
      <c r="DB91" s="294"/>
    </row>
    <row r="92" spans="93:106" ht="7.5" customHeight="1">
      <c r="CO92" s="294"/>
      <c r="CP92" s="294"/>
      <c r="CQ92" s="294"/>
      <c r="CR92" s="294"/>
      <c r="CS92" s="294"/>
      <c r="CT92" s="294"/>
      <c r="CU92" s="294"/>
      <c r="CV92" s="294"/>
      <c r="CW92" s="294"/>
      <c r="CX92" s="294"/>
      <c r="CY92" s="294"/>
      <c r="CZ92" s="294"/>
      <c r="DA92" s="294"/>
      <c r="DB92" s="294"/>
    </row>
    <row r="93" spans="52:106" ht="7.5" customHeight="1">
      <c r="AZ93" s="270"/>
      <c r="CP93" s="294"/>
      <c r="CQ93" s="294"/>
      <c r="CR93" s="294"/>
      <c r="CS93" s="294"/>
      <c r="CT93" s="294"/>
      <c r="CU93" s="294"/>
      <c r="CV93" s="294"/>
      <c r="CW93" s="294"/>
      <c r="CX93" s="294"/>
      <c r="CY93" s="294"/>
      <c r="CZ93" s="294"/>
      <c r="DA93" s="294"/>
      <c r="DB93" s="294"/>
    </row>
    <row r="94" spans="52:106" ht="7.5" customHeight="1">
      <c r="AZ94" s="270"/>
      <c r="CP94" s="294"/>
      <c r="CQ94" s="296"/>
      <c r="CR94" s="294"/>
      <c r="CS94" s="294"/>
      <c r="CT94" s="294"/>
      <c r="CU94" s="294"/>
      <c r="CV94" s="294"/>
      <c r="CW94" s="294"/>
      <c r="CX94" s="294"/>
      <c r="CY94" s="294"/>
      <c r="CZ94" s="294"/>
      <c r="DA94" s="294"/>
      <c r="DB94" s="294"/>
    </row>
    <row r="95" spans="2:106" s="297" customFormat="1" ht="7.5" customHeight="1">
      <c r="B95" s="264"/>
      <c r="C95" s="264"/>
      <c r="D95" s="264"/>
      <c r="E95" s="264"/>
      <c r="F95" s="264"/>
      <c r="G95" s="264"/>
      <c r="H95" s="264"/>
      <c r="I95" s="264"/>
      <c r="J95" s="264"/>
      <c r="K95" s="264"/>
      <c r="L95" s="264"/>
      <c r="M95" s="264"/>
      <c r="N95" s="264"/>
      <c r="O95" s="264"/>
      <c r="P95" s="264"/>
      <c r="Q95" s="264"/>
      <c r="R95" s="264"/>
      <c r="S95" s="264"/>
      <c r="T95" s="264"/>
      <c r="U95" s="264"/>
      <c r="V95" s="264"/>
      <c r="W95" s="264"/>
      <c r="X95" s="264"/>
      <c r="Y95" s="264"/>
      <c r="Z95" s="264"/>
      <c r="AA95" s="264"/>
      <c r="AB95" s="264"/>
      <c r="AC95" s="264"/>
      <c r="AD95" s="264"/>
      <c r="AE95" s="264"/>
      <c r="AF95" s="264"/>
      <c r="AG95" s="264"/>
      <c r="AH95" s="264"/>
      <c r="AI95" s="264"/>
      <c r="AJ95" s="264"/>
      <c r="AK95" s="264"/>
      <c r="AL95" s="264"/>
      <c r="AM95" s="264"/>
      <c r="AN95" s="264"/>
      <c r="AO95" s="264"/>
      <c r="AP95" s="264"/>
      <c r="AQ95" s="264"/>
      <c r="AR95" s="264"/>
      <c r="AS95" s="264"/>
      <c r="AT95" s="264"/>
      <c r="AU95" s="264"/>
      <c r="AV95" s="264"/>
      <c r="AW95" s="264"/>
      <c r="AX95" s="264"/>
      <c r="AY95" s="264"/>
      <c r="AZ95" s="264"/>
      <c r="BA95" s="264"/>
      <c r="BB95" s="264"/>
      <c r="BC95" s="264"/>
      <c r="BD95" s="264"/>
      <c r="BE95" s="264"/>
      <c r="BF95" s="264"/>
      <c r="BG95" s="264"/>
      <c r="BH95" s="264"/>
      <c r="BI95" s="264"/>
      <c r="BJ95" s="264"/>
      <c r="BK95" s="264"/>
      <c r="BL95" s="264"/>
      <c r="BM95" s="264"/>
      <c r="BN95" s="264"/>
      <c r="BO95" s="264"/>
      <c r="BP95" s="264"/>
      <c r="BQ95" s="264"/>
      <c r="BR95" s="264"/>
      <c r="BS95" s="264"/>
      <c r="BT95" s="264"/>
      <c r="BU95" s="264"/>
      <c r="BV95" s="264"/>
      <c r="BW95" s="264"/>
      <c r="BX95" s="264"/>
      <c r="BY95" s="264"/>
      <c r="BZ95" s="264"/>
      <c r="CA95" s="264"/>
      <c r="CB95" s="264"/>
      <c r="CC95" s="264"/>
      <c r="CD95" s="264"/>
      <c r="CE95" s="264"/>
      <c r="CF95" s="264"/>
      <c r="CG95" s="264"/>
      <c r="CH95" s="264"/>
      <c r="CI95" s="264"/>
      <c r="CJ95" s="264"/>
      <c r="CK95" s="264"/>
      <c r="CL95" s="264"/>
      <c r="CM95" s="264"/>
      <c r="CN95" s="264"/>
      <c r="CO95" s="270"/>
      <c r="CP95" s="294"/>
      <c r="CQ95" s="296"/>
      <c r="CR95" s="296"/>
      <c r="CS95" s="296"/>
      <c r="CT95" s="296"/>
      <c r="CU95" s="296"/>
      <c r="CV95" s="296"/>
      <c r="CW95" s="296"/>
      <c r="CX95" s="296"/>
      <c r="CY95" s="296"/>
      <c r="CZ95" s="296"/>
      <c r="DA95" s="296"/>
      <c r="DB95" s="296"/>
    </row>
    <row r="96" spans="2:106" s="297" customFormat="1" ht="7.5" customHeight="1">
      <c r="B96" s="264"/>
      <c r="C96" s="264"/>
      <c r="D96" s="264"/>
      <c r="E96" s="264"/>
      <c r="F96" s="264"/>
      <c r="G96" s="264"/>
      <c r="H96" s="264"/>
      <c r="I96" s="264"/>
      <c r="J96" s="264"/>
      <c r="K96" s="264"/>
      <c r="L96" s="264"/>
      <c r="M96" s="264"/>
      <c r="N96" s="264"/>
      <c r="O96" s="264"/>
      <c r="P96" s="264"/>
      <c r="Q96" s="264"/>
      <c r="R96" s="264"/>
      <c r="S96" s="264"/>
      <c r="T96" s="264"/>
      <c r="U96" s="264"/>
      <c r="V96" s="264"/>
      <c r="W96" s="264"/>
      <c r="X96" s="264"/>
      <c r="Y96" s="264"/>
      <c r="Z96" s="264"/>
      <c r="AA96" s="264"/>
      <c r="AB96" s="264"/>
      <c r="AC96" s="264"/>
      <c r="AD96" s="264"/>
      <c r="AE96" s="264"/>
      <c r="AF96" s="264"/>
      <c r="AG96" s="264"/>
      <c r="AH96" s="264"/>
      <c r="AI96" s="264"/>
      <c r="AJ96" s="264"/>
      <c r="AK96" s="264"/>
      <c r="AL96" s="264"/>
      <c r="AM96" s="264"/>
      <c r="AN96" s="264"/>
      <c r="AO96" s="264"/>
      <c r="AP96" s="264"/>
      <c r="AQ96" s="264"/>
      <c r="AR96" s="264"/>
      <c r="AS96" s="264"/>
      <c r="AT96" s="264"/>
      <c r="AU96" s="264"/>
      <c r="AV96" s="264"/>
      <c r="AW96" s="264"/>
      <c r="AX96" s="264"/>
      <c r="AY96" s="264"/>
      <c r="AZ96" s="294"/>
      <c r="BA96" s="264"/>
      <c r="BB96" s="264"/>
      <c r="BC96" s="264"/>
      <c r="BD96" s="264"/>
      <c r="BE96" s="264"/>
      <c r="BF96" s="264"/>
      <c r="BG96" s="264"/>
      <c r="BH96" s="264"/>
      <c r="BI96" s="264"/>
      <c r="BJ96" s="264"/>
      <c r="BK96" s="264"/>
      <c r="BL96" s="264"/>
      <c r="BM96" s="264"/>
      <c r="BN96" s="264"/>
      <c r="BO96" s="264"/>
      <c r="BP96" s="264"/>
      <c r="BQ96" s="264"/>
      <c r="BR96" s="264"/>
      <c r="BS96" s="264"/>
      <c r="BT96" s="264"/>
      <c r="BU96" s="264"/>
      <c r="BV96" s="264"/>
      <c r="BW96" s="264"/>
      <c r="BX96" s="264"/>
      <c r="BY96" s="264"/>
      <c r="BZ96" s="264"/>
      <c r="CA96" s="264"/>
      <c r="CB96" s="264"/>
      <c r="CC96" s="264"/>
      <c r="CD96" s="264"/>
      <c r="CE96" s="264"/>
      <c r="CF96" s="264"/>
      <c r="CG96" s="264"/>
      <c r="CH96" s="264"/>
      <c r="CI96" s="264"/>
      <c r="CJ96" s="264"/>
      <c r="CK96" s="264"/>
      <c r="CL96" s="264"/>
      <c r="CM96" s="264"/>
      <c r="CN96" s="264"/>
      <c r="CO96" s="264"/>
      <c r="CP96" s="296"/>
      <c r="CQ96" s="296"/>
      <c r="CR96" s="296"/>
      <c r="CS96" s="296"/>
      <c r="CT96" s="296"/>
      <c r="CU96" s="296"/>
      <c r="CV96" s="296"/>
      <c r="CW96" s="296"/>
      <c r="CX96" s="296"/>
      <c r="CY96" s="296"/>
      <c r="CZ96" s="296"/>
      <c r="DA96" s="296"/>
      <c r="DB96" s="296"/>
    </row>
    <row r="97" spans="2:106" s="297" customFormat="1" ht="7.5" customHeight="1">
      <c r="B97" s="264"/>
      <c r="C97" s="264"/>
      <c r="D97" s="264"/>
      <c r="E97" s="264"/>
      <c r="F97" s="264"/>
      <c r="G97" s="264"/>
      <c r="H97" s="264"/>
      <c r="I97" s="264"/>
      <c r="J97" s="264"/>
      <c r="K97" s="264"/>
      <c r="L97" s="264"/>
      <c r="M97" s="264"/>
      <c r="N97" s="264"/>
      <c r="O97" s="264"/>
      <c r="P97" s="264"/>
      <c r="Q97" s="264"/>
      <c r="R97" s="264"/>
      <c r="S97" s="264"/>
      <c r="T97" s="264"/>
      <c r="U97" s="264"/>
      <c r="V97" s="264"/>
      <c r="W97" s="264"/>
      <c r="X97" s="264"/>
      <c r="Y97" s="264"/>
      <c r="Z97" s="264"/>
      <c r="AA97" s="264"/>
      <c r="AB97" s="264"/>
      <c r="AC97" s="264"/>
      <c r="AD97" s="264"/>
      <c r="AE97" s="264"/>
      <c r="AF97" s="264"/>
      <c r="AG97" s="264"/>
      <c r="AH97" s="264"/>
      <c r="AI97" s="264"/>
      <c r="AJ97" s="264"/>
      <c r="AK97" s="264"/>
      <c r="AL97" s="264"/>
      <c r="AM97" s="264"/>
      <c r="AN97" s="264"/>
      <c r="AO97" s="264"/>
      <c r="AP97" s="264"/>
      <c r="AQ97" s="264"/>
      <c r="AR97" s="264"/>
      <c r="AS97" s="264"/>
      <c r="AT97" s="264"/>
      <c r="AU97" s="264"/>
      <c r="AV97" s="264"/>
      <c r="AW97" s="264"/>
      <c r="AX97" s="264"/>
      <c r="AY97" s="264"/>
      <c r="AZ97" s="264"/>
      <c r="BA97" s="264"/>
      <c r="BB97" s="264"/>
      <c r="BC97" s="264"/>
      <c r="BD97" s="264"/>
      <c r="BE97" s="264"/>
      <c r="BF97" s="264"/>
      <c r="BG97" s="264"/>
      <c r="BH97" s="264"/>
      <c r="BI97" s="264"/>
      <c r="BJ97" s="264"/>
      <c r="BK97" s="264"/>
      <c r="BL97" s="264"/>
      <c r="BM97" s="264"/>
      <c r="BN97" s="264"/>
      <c r="BO97" s="264"/>
      <c r="BP97" s="264"/>
      <c r="BQ97" s="264"/>
      <c r="BR97" s="264"/>
      <c r="BS97" s="264"/>
      <c r="BT97" s="264"/>
      <c r="BU97" s="264"/>
      <c r="BV97" s="264"/>
      <c r="BW97" s="264"/>
      <c r="BX97" s="264"/>
      <c r="BY97" s="264"/>
      <c r="BZ97" s="264"/>
      <c r="CA97" s="264"/>
      <c r="CB97" s="264"/>
      <c r="CC97" s="264"/>
      <c r="CD97" s="264"/>
      <c r="CE97" s="264"/>
      <c r="CF97" s="264"/>
      <c r="CG97" s="264"/>
      <c r="CH97" s="264"/>
      <c r="CI97" s="264"/>
      <c r="CJ97" s="264"/>
      <c r="CK97" s="264"/>
      <c r="CL97" s="264"/>
      <c r="CM97" s="264"/>
      <c r="CN97" s="264"/>
      <c r="CO97" s="264"/>
      <c r="CP97" s="296"/>
      <c r="CQ97" s="296"/>
      <c r="CR97" s="296"/>
      <c r="CS97" s="296"/>
      <c r="CT97" s="296"/>
      <c r="CU97" s="296"/>
      <c r="CV97" s="296"/>
      <c r="CW97" s="296"/>
      <c r="CX97" s="296"/>
      <c r="CY97" s="296"/>
      <c r="CZ97" s="296"/>
      <c r="DA97" s="296"/>
      <c r="DB97" s="296"/>
    </row>
    <row r="98" spans="2:106" s="297" customFormat="1" ht="7.5" customHeight="1">
      <c r="B98" s="264"/>
      <c r="C98" s="264"/>
      <c r="D98" s="264"/>
      <c r="E98" s="264"/>
      <c r="F98" s="264"/>
      <c r="G98" s="264"/>
      <c r="H98" s="264"/>
      <c r="I98" s="264"/>
      <c r="J98" s="264"/>
      <c r="K98" s="264"/>
      <c r="L98" s="264"/>
      <c r="M98" s="264"/>
      <c r="N98" s="264"/>
      <c r="O98" s="264"/>
      <c r="P98" s="264"/>
      <c r="Q98" s="264"/>
      <c r="R98" s="264"/>
      <c r="S98" s="264"/>
      <c r="T98" s="264"/>
      <c r="U98" s="264"/>
      <c r="V98" s="264"/>
      <c r="W98" s="264"/>
      <c r="X98" s="264"/>
      <c r="Y98" s="264"/>
      <c r="Z98" s="264"/>
      <c r="AA98" s="264"/>
      <c r="AB98" s="264"/>
      <c r="AC98" s="264"/>
      <c r="AD98" s="264"/>
      <c r="AE98" s="264"/>
      <c r="AF98" s="264"/>
      <c r="AG98" s="264"/>
      <c r="AH98" s="264"/>
      <c r="AI98" s="264"/>
      <c r="AJ98" s="264"/>
      <c r="AK98" s="264"/>
      <c r="AL98" s="264"/>
      <c r="AM98" s="264"/>
      <c r="AN98" s="264"/>
      <c r="AO98" s="264"/>
      <c r="AP98" s="264"/>
      <c r="AQ98" s="264"/>
      <c r="AR98" s="264"/>
      <c r="AS98" s="264"/>
      <c r="AT98" s="264"/>
      <c r="AU98" s="264"/>
      <c r="AV98" s="264"/>
      <c r="AW98" s="264"/>
      <c r="AX98" s="264"/>
      <c r="AY98" s="264"/>
      <c r="AZ98" s="264"/>
      <c r="BA98" s="264"/>
      <c r="BB98" s="264"/>
      <c r="BC98" s="264"/>
      <c r="BD98" s="264"/>
      <c r="BE98" s="264"/>
      <c r="BF98" s="264"/>
      <c r="BG98" s="264"/>
      <c r="BH98" s="264"/>
      <c r="BI98" s="264"/>
      <c r="BJ98" s="264"/>
      <c r="BK98" s="264"/>
      <c r="BL98" s="264"/>
      <c r="BM98" s="264"/>
      <c r="BN98" s="264"/>
      <c r="BO98" s="264"/>
      <c r="BP98" s="264"/>
      <c r="BQ98" s="264"/>
      <c r="BR98" s="264"/>
      <c r="BS98" s="264"/>
      <c r="BT98" s="264"/>
      <c r="BU98" s="264"/>
      <c r="BV98" s="264"/>
      <c r="BW98" s="264"/>
      <c r="BX98" s="264"/>
      <c r="BY98" s="264"/>
      <c r="BZ98" s="264"/>
      <c r="CA98" s="264"/>
      <c r="CB98" s="264"/>
      <c r="CC98" s="264"/>
      <c r="CD98" s="264"/>
      <c r="CE98" s="264"/>
      <c r="CF98" s="264"/>
      <c r="CG98" s="264"/>
      <c r="CH98" s="264"/>
      <c r="CI98" s="264"/>
      <c r="CJ98" s="264"/>
      <c r="CK98" s="264"/>
      <c r="CL98" s="264"/>
      <c r="CM98" s="264"/>
      <c r="CN98" s="264"/>
      <c r="CO98" s="264"/>
      <c r="CP98" s="296"/>
      <c r="CQ98" s="296"/>
      <c r="CR98" s="296"/>
      <c r="CS98" s="296"/>
      <c r="CT98" s="296"/>
      <c r="CU98" s="296"/>
      <c r="CV98" s="296"/>
      <c r="CW98" s="296"/>
      <c r="CX98" s="296"/>
      <c r="CY98" s="296"/>
      <c r="CZ98" s="296"/>
      <c r="DA98" s="296"/>
      <c r="DB98" s="296"/>
    </row>
    <row r="99" spans="2:110" s="297" customFormat="1" ht="7.5" customHeight="1">
      <c r="B99" s="264"/>
      <c r="C99" s="264"/>
      <c r="D99" s="264"/>
      <c r="E99" s="264"/>
      <c r="F99" s="264"/>
      <c r="G99" s="264"/>
      <c r="H99" s="264"/>
      <c r="I99" s="264"/>
      <c r="J99" s="264"/>
      <c r="K99" s="264"/>
      <c r="L99" s="264"/>
      <c r="M99" s="264"/>
      <c r="N99" s="264"/>
      <c r="O99" s="264"/>
      <c r="P99" s="264"/>
      <c r="Q99" s="264"/>
      <c r="R99" s="264"/>
      <c r="S99" s="264"/>
      <c r="T99" s="264"/>
      <c r="U99" s="264"/>
      <c r="V99" s="264"/>
      <c r="W99" s="264"/>
      <c r="X99" s="264"/>
      <c r="Y99" s="264"/>
      <c r="Z99" s="264"/>
      <c r="AA99" s="264"/>
      <c r="AB99" s="264"/>
      <c r="AC99" s="264"/>
      <c r="AD99" s="264"/>
      <c r="AE99" s="264"/>
      <c r="AF99" s="264"/>
      <c r="AG99" s="264"/>
      <c r="AH99" s="264"/>
      <c r="AI99" s="264"/>
      <c r="AJ99" s="264"/>
      <c r="AK99" s="264"/>
      <c r="AL99" s="264"/>
      <c r="AM99" s="264"/>
      <c r="AN99" s="264"/>
      <c r="AO99" s="264"/>
      <c r="AP99" s="264"/>
      <c r="AQ99" s="264"/>
      <c r="AR99" s="264"/>
      <c r="AS99" s="264"/>
      <c r="AT99" s="264"/>
      <c r="AU99" s="264"/>
      <c r="AV99" s="264"/>
      <c r="AW99" s="264"/>
      <c r="AX99" s="264"/>
      <c r="AY99" s="264"/>
      <c r="AZ99" s="264"/>
      <c r="BA99" s="264"/>
      <c r="BB99" s="264"/>
      <c r="BC99" s="264"/>
      <c r="BD99" s="264"/>
      <c r="BE99" s="264"/>
      <c r="BF99" s="264"/>
      <c r="BG99" s="264"/>
      <c r="BH99" s="264"/>
      <c r="BI99" s="264"/>
      <c r="BJ99" s="264"/>
      <c r="BK99" s="264"/>
      <c r="BL99" s="264"/>
      <c r="BM99" s="264"/>
      <c r="BN99" s="264"/>
      <c r="BO99" s="264"/>
      <c r="BP99" s="264"/>
      <c r="BQ99" s="264"/>
      <c r="BR99" s="264"/>
      <c r="BS99" s="264"/>
      <c r="BT99" s="264"/>
      <c r="BU99" s="264"/>
      <c r="BV99" s="264"/>
      <c r="BW99" s="264"/>
      <c r="BX99" s="264"/>
      <c r="BY99" s="264"/>
      <c r="BZ99" s="264"/>
      <c r="CA99" s="264"/>
      <c r="CB99" s="264"/>
      <c r="CC99" s="264"/>
      <c r="CD99" s="264"/>
      <c r="CE99" s="264"/>
      <c r="CF99" s="264"/>
      <c r="CG99" s="264"/>
      <c r="CH99" s="264"/>
      <c r="CI99" s="264"/>
      <c r="CJ99" s="264"/>
      <c r="CK99" s="264"/>
      <c r="CL99" s="264"/>
      <c r="CM99" s="264"/>
      <c r="CN99" s="264"/>
      <c r="CO99" s="264"/>
      <c r="CP99" s="296"/>
      <c r="CQ99" s="296"/>
      <c r="CR99" s="296"/>
      <c r="CS99" s="296"/>
      <c r="CT99" s="296"/>
      <c r="CU99" s="296"/>
      <c r="CV99" s="296"/>
      <c r="CW99" s="296"/>
      <c r="CX99" s="296"/>
      <c r="CY99" s="296"/>
      <c r="CZ99" s="296"/>
      <c r="DA99" s="296"/>
      <c r="DB99" s="296"/>
      <c r="DC99" s="296"/>
      <c r="DD99" s="296"/>
      <c r="DE99" s="296"/>
      <c r="DF99" s="296"/>
    </row>
    <row r="100" spans="2:111" s="297" customFormat="1" ht="7.5" customHeight="1">
      <c r="B100" s="264"/>
      <c r="C100" s="264"/>
      <c r="D100" s="264"/>
      <c r="E100" s="264"/>
      <c r="F100" s="264"/>
      <c r="G100" s="264"/>
      <c r="H100" s="264"/>
      <c r="I100" s="264"/>
      <c r="J100" s="264"/>
      <c r="K100" s="264"/>
      <c r="L100" s="264"/>
      <c r="M100" s="264"/>
      <c r="N100" s="264"/>
      <c r="O100" s="264"/>
      <c r="P100" s="264"/>
      <c r="Q100" s="264"/>
      <c r="R100" s="264"/>
      <c r="S100" s="264"/>
      <c r="T100" s="264"/>
      <c r="U100" s="264"/>
      <c r="V100" s="264"/>
      <c r="W100" s="264"/>
      <c r="X100" s="264"/>
      <c r="Y100" s="264"/>
      <c r="Z100" s="264"/>
      <c r="AA100" s="264"/>
      <c r="AB100" s="264"/>
      <c r="AC100" s="264"/>
      <c r="AD100" s="264"/>
      <c r="AE100" s="264"/>
      <c r="AF100" s="264"/>
      <c r="AG100" s="264"/>
      <c r="AH100" s="264"/>
      <c r="AI100" s="264"/>
      <c r="AJ100" s="264"/>
      <c r="AK100" s="264"/>
      <c r="AL100" s="264"/>
      <c r="AM100" s="264"/>
      <c r="AN100" s="264"/>
      <c r="AO100" s="264"/>
      <c r="AP100" s="264"/>
      <c r="AQ100" s="264"/>
      <c r="AR100" s="264"/>
      <c r="AS100" s="264"/>
      <c r="AT100" s="264"/>
      <c r="AU100" s="264"/>
      <c r="AV100" s="264"/>
      <c r="AW100" s="264"/>
      <c r="AX100" s="264"/>
      <c r="AY100" s="264"/>
      <c r="AZ100" s="264"/>
      <c r="BA100" s="264"/>
      <c r="BB100" s="264"/>
      <c r="BC100" s="264"/>
      <c r="BD100" s="264"/>
      <c r="BE100" s="264"/>
      <c r="BF100" s="264"/>
      <c r="BG100" s="264"/>
      <c r="BH100" s="264"/>
      <c r="BI100" s="264"/>
      <c r="BJ100" s="264"/>
      <c r="BK100" s="264"/>
      <c r="BL100" s="264"/>
      <c r="BM100" s="264"/>
      <c r="BN100" s="264"/>
      <c r="BO100" s="264"/>
      <c r="BP100" s="264"/>
      <c r="BQ100" s="264"/>
      <c r="BR100" s="264"/>
      <c r="BS100" s="264"/>
      <c r="BT100" s="264"/>
      <c r="BU100" s="264"/>
      <c r="BV100" s="264"/>
      <c r="BW100" s="264"/>
      <c r="BX100" s="264"/>
      <c r="BY100" s="264"/>
      <c r="BZ100" s="264"/>
      <c r="CA100" s="264"/>
      <c r="CB100" s="264"/>
      <c r="CC100" s="264"/>
      <c r="CD100" s="264"/>
      <c r="CE100" s="264"/>
      <c r="CF100" s="264"/>
      <c r="CG100" s="264"/>
      <c r="CH100" s="264"/>
      <c r="CI100" s="264"/>
      <c r="CJ100" s="264"/>
      <c r="CK100" s="264"/>
      <c r="CL100" s="264"/>
      <c r="CM100" s="264"/>
      <c r="CN100" s="264"/>
      <c r="CO100" s="264"/>
      <c r="CP100" s="296"/>
      <c r="CQ100" s="264"/>
      <c r="CR100" s="264"/>
      <c r="CS100" s="296"/>
      <c r="CT100" s="296"/>
      <c r="CU100" s="296"/>
      <c r="CV100" s="296"/>
      <c r="CW100" s="296"/>
      <c r="CX100" s="296"/>
      <c r="CY100" s="296"/>
      <c r="CZ100" s="296"/>
      <c r="DA100" s="296"/>
      <c r="DB100" s="296"/>
      <c r="DC100" s="296"/>
      <c r="DD100" s="296"/>
      <c r="DE100" s="296"/>
      <c r="DF100" s="296"/>
      <c r="DG100" s="296"/>
    </row>
    <row r="101" spans="2:128" s="297" customFormat="1" ht="7.5" customHeight="1">
      <c r="B101" s="264"/>
      <c r="C101" s="264"/>
      <c r="D101" s="264"/>
      <c r="E101" s="264"/>
      <c r="F101" s="264"/>
      <c r="G101" s="264"/>
      <c r="H101" s="264"/>
      <c r="I101" s="264"/>
      <c r="J101" s="264"/>
      <c r="K101" s="264"/>
      <c r="L101" s="264"/>
      <c r="M101" s="264"/>
      <c r="N101" s="264"/>
      <c r="O101" s="264"/>
      <c r="P101" s="264"/>
      <c r="Q101" s="264"/>
      <c r="R101" s="264"/>
      <c r="S101" s="264"/>
      <c r="T101" s="264"/>
      <c r="U101" s="264"/>
      <c r="V101" s="264"/>
      <c r="W101" s="264"/>
      <c r="X101" s="264"/>
      <c r="Y101" s="264"/>
      <c r="Z101" s="264"/>
      <c r="AA101" s="264"/>
      <c r="AB101" s="264"/>
      <c r="AC101" s="264"/>
      <c r="AD101" s="264"/>
      <c r="AE101" s="264"/>
      <c r="AF101" s="264"/>
      <c r="AG101" s="264"/>
      <c r="AH101" s="264"/>
      <c r="AI101" s="264"/>
      <c r="AJ101" s="264"/>
      <c r="AK101" s="264"/>
      <c r="AL101" s="264"/>
      <c r="AM101" s="264"/>
      <c r="AN101" s="264"/>
      <c r="AO101" s="264"/>
      <c r="AP101" s="264"/>
      <c r="AQ101" s="264"/>
      <c r="AR101" s="264"/>
      <c r="AS101" s="264"/>
      <c r="AT101" s="264"/>
      <c r="AU101" s="264"/>
      <c r="AV101" s="264"/>
      <c r="AW101" s="264"/>
      <c r="AX101" s="264"/>
      <c r="AY101" s="264"/>
      <c r="AZ101" s="264"/>
      <c r="BA101" s="264"/>
      <c r="BB101" s="264"/>
      <c r="BC101" s="264"/>
      <c r="BD101" s="264"/>
      <c r="BE101" s="264"/>
      <c r="BF101" s="264"/>
      <c r="BG101" s="264"/>
      <c r="BH101" s="264"/>
      <c r="BI101" s="264"/>
      <c r="BJ101" s="264"/>
      <c r="BK101" s="264"/>
      <c r="BL101" s="264"/>
      <c r="BM101" s="264"/>
      <c r="BN101" s="264"/>
      <c r="BO101" s="264"/>
      <c r="BP101" s="264"/>
      <c r="BQ101" s="264"/>
      <c r="BR101" s="264"/>
      <c r="BS101" s="264"/>
      <c r="BT101" s="264"/>
      <c r="BU101" s="264"/>
      <c r="BV101" s="264"/>
      <c r="BW101" s="264"/>
      <c r="BX101" s="264"/>
      <c r="BY101" s="264"/>
      <c r="BZ101" s="264"/>
      <c r="CA101" s="264"/>
      <c r="CB101" s="264"/>
      <c r="CC101" s="264"/>
      <c r="CD101" s="264"/>
      <c r="CE101" s="264"/>
      <c r="CF101" s="264"/>
      <c r="CG101" s="264"/>
      <c r="CH101" s="264"/>
      <c r="CI101" s="264"/>
      <c r="CJ101" s="264"/>
      <c r="CK101" s="264"/>
      <c r="CL101" s="264"/>
      <c r="CM101" s="264"/>
      <c r="CN101" s="264"/>
      <c r="CO101" s="264"/>
      <c r="CP101" s="296"/>
      <c r="CQ101" s="264"/>
      <c r="CR101" s="264"/>
      <c r="CS101" s="264"/>
      <c r="CT101" s="264"/>
      <c r="CU101" s="264"/>
      <c r="CV101" s="264"/>
      <c r="CW101" s="264"/>
      <c r="CX101" s="264"/>
      <c r="CY101" s="264"/>
      <c r="CZ101" s="264"/>
      <c r="DA101" s="264"/>
      <c r="DB101" s="264"/>
      <c r="DC101" s="264"/>
      <c r="DD101" s="264"/>
      <c r="DE101" s="264"/>
      <c r="DF101" s="264"/>
      <c r="DG101" s="264"/>
      <c r="DH101" s="264"/>
      <c r="DI101" s="264"/>
      <c r="DJ101" s="264"/>
      <c r="DK101" s="264"/>
      <c r="DL101" s="264"/>
      <c r="DM101" s="264"/>
      <c r="DN101" s="264"/>
      <c r="DO101" s="264"/>
      <c r="DP101" s="264"/>
      <c r="DQ101" s="264"/>
      <c r="DR101" s="264"/>
      <c r="DS101" s="264"/>
      <c r="DT101" s="264"/>
      <c r="DU101" s="264"/>
      <c r="DV101" s="264"/>
      <c r="DW101" s="264"/>
      <c r="DX101" s="264"/>
    </row>
    <row r="102" spans="2:142" s="297" customFormat="1" ht="7.5" customHeight="1">
      <c r="B102" s="264"/>
      <c r="C102" s="264"/>
      <c r="D102" s="264"/>
      <c r="E102" s="264"/>
      <c r="F102" s="264"/>
      <c r="G102" s="264"/>
      <c r="H102" s="264"/>
      <c r="I102" s="264"/>
      <c r="J102" s="264"/>
      <c r="K102" s="264"/>
      <c r="L102" s="264"/>
      <c r="M102" s="264"/>
      <c r="N102" s="264"/>
      <c r="O102" s="264"/>
      <c r="P102" s="264"/>
      <c r="Q102" s="264"/>
      <c r="R102" s="264"/>
      <c r="S102" s="264"/>
      <c r="T102" s="264"/>
      <c r="U102" s="264"/>
      <c r="V102" s="264"/>
      <c r="W102" s="264"/>
      <c r="X102" s="264"/>
      <c r="Y102" s="264"/>
      <c r="Z102" s="264"/>
      <c r="AA102" s="264"/>
      <c r="AB102" s="264"/>
      <c r="AC102" s="264"/>
      <c r="AD102" s="264"/>
      <c r="AE102" s="264"/>
      <c r="AF102" s="264"/>
      <c r="AG102" s="264"/>
      <c r="AH102" s="264"/>
      <c r="AI102" s="264"/>
      <c r="AJ102" s="264"/>
      <c r="AK102" s="264"/>
      <c r="AL102" s="264"/>
      <c r="AM102" s="264"/>
      <c r="AN102" s="264"/>
      <c r="AO102" s="264"/>
      <c r="AP102" s="264"/>
      <c r="AQ102" s="264"/>
      <c r="AR102" s="264"/>
      <c r="AS102" s="264"/>
      <c r="AT102" s="264"/>
      <c r="AU102" s="264"/>
      <c r="AV102" s="264"/>
      <c r="AW102" s="264"/>
      <c r="AX102" s="264"/>
      <c r="AY102" s="264"/>
      <c r="AZ102" s="264"/>
      <c r="BA102" s="264"/>
      <c r="BB102" s="264"/>
      <c r="BC102" s="264"/>
      <c r="BD102" s="264"/>
      <c r="BE102" s="264"/>
      <c r="BF102" s="264"/>
      <c r="BG102" s="264"/>
      <c r="BH102" s="264"/>
      <c r="BI102" s="264"/>
      <c r="BJ102" s="264"/>
      <c r="BK102" s="264"/>
      <c r="BL102" s="264"/>
      <c r="BM102" s="264"/>
      <c r="BN102" s="264"/>
      <c r="BO102" s="264"/>
      <c r="BP102" s="264"/>
      <c r="BQ102" s="264"/>
      <c r="BR102" s="264"/>
      <c r="BS102" s="264"/>
      <c r="BT102" s="264"/>
      <c r="BU102" s="264"/>
      <c r="BV102" s="264"/>
      <c r="BW102" s="264"/>
      <c r="BX102" s="264"/>
      <c r="BY102" s="264"/>
      <c r="BZ102" s="264"/>
      <c r="CA102" s="264"/>
      <c r="CB102" s="264"/>
      <c r="CC102" s="264"/>
      <c r="CD102" s="264"/>
      <c r="CE102" s="264"/>
      <c r="CF102" s="264"/>
      <c r="CG102" s="264"/>
      <c r="CH102" s="264"/>
      <c r="CI102" s="264"/>
      <c r="CJ102" s="264"/>
      <c r="CK102" s="264"/>
      <c r="CL102" s="264"/>
      <c r="CM102" s="264"/>
      <c r="CN102" s="264"/>
      <c r="CO102" s="264"/>
      <c r="CP102" s="264"/>
      <c r="CQ102" s="264"/>
      <c r="CR102" s="264"/>
      <c r="CS102" s="264"/>
      <c r="CT102" s="264"/>
      <c r="CU102" s="264"/>
      <c r="CV102" s="264"/>
      <c r="CW102" s="264"/>
      <c r="CX102" s="264"/>
      <c r="CY102" s="264"/>
      <c r="CZ102" s="264"/>
      <c r="DA102" s="264"/>
      <c r="DB102" s="264"/>
      <c r="DC102" s="264"/>
      <c r="DD102" s="264"/>
      <c r="DE102" s="264"/>
      <c r="DF102" s="264"/>
      <c r="DG102" s="264"/>
      <c r="DH102" s="264"/>
      <c r="DI102" s="264"/>
      <c r="DJ102" s="264"/>
      <c r="DK102" s="264"/>
      <c r="DL102" s="264"/>
      <c r="DM102" s="264"/>
      <c r="DN102" s="264"/>
      <c r="DO102" s="264"/>
      <c r="DP102" s="264"/>
      <c r="DQ102" s="264"/>
      <c r="DR102" s="264"/>
      <c r="DS102" s="264"/>
      <c r="DT102" s="264"/>
      <c r="DU102" s="264"/>
      <c r="DV102" s="264"/>
      <c r="DW102" s="264"/>
      <c r="DX102" s="264"/>
      <c r="DY102" s="264"/>
      <c r="DZ102" s="264"/>
      <c r="EA102" s="264"/>
      <c r="EB102" s="264"/>
      <c r="EC102" s="264"/>
      <c r="ED102" s="264"/>
      <c r="EE102" s="264"/>
      <c r="EF102" s="264"/>
      <c r="EG102" s="264"/>
      <c r="EH102" s="264"/>
      <c r="EI102" s="264"/>
      <c r="EJ102" s="264"/>
      <c r="EK102" s="264"/>
      <c r="EL102" s="264"/>
    </row>
    <row r="103" spans="2:151" s="297" customFormat="1" ht="7.5" customHeight="1">
      <c r="B103" s="264"/>
      <c r="C103" s="264"/>
      <c r="D103" s="264"/>
      <c r="E103" s="264"/>
      <c r="F103" s="264"/>
      <c r="G103" s="264"/>
      <c r="H103" s="264"/>
      <c r="I103" s="264"/>
      <c r="J103" s="264"/>
      <c r="K103" s="264"/>
      <c r="L103" s="264"/>
      <c r="M103" s="264"/>
      <c r="N103" s="264"/>
      <c r="O103" s="264"/>
      <c r="P103" s="264"/>
      <c r="Q103" s="264"/>
      <c r="R103" s="264"/>
      <c r="S103" s="264"/>
      <c r="T103" s="264"/>
      <c r="U103" s="264"/>
      <c r="V103" s="264"/>
      <c r="W103" s="264"/>
      <c r="X103" s="264"/>
      <c r="Y103" s="264"/>
      <c r="Z103" s="264"/>
      <c r="AA103" s="264"/>
      <c r="AB103" s="264"/>
      <c r="AC103" s="264"/>
      <c r="AD103" s="264"/>
      <c r="AE103" s="264"/>
      <c r="AF103" s="264"/>
      <c r="AG103" s="264"/>
      <c r="AH103" s="264"/>
      <c r="AI103" s="264"/>
      <c r="AJ103" s="264"/>
      <c r="AK103" s="264"/>
      <c r="AL103" s="264"/>
      <c r="AM103" s="264"/>
      <c r="AN103" s="264"/>
      <c r="AO103" s="264"/>
      <c r="AP103" s="264"/>
      <c r="AQ103" s="264"/>
      <c r="AR103" s="264"/>
      <c r="AS103" s="264"/>
      <c r="AT103" s="264"/>
      <c r="AU103" s="264"/>
      <c r="AV103" s="264"/>
      <c r="AW103" s="264"/>
      <c r="AX103" s="264"/>
      <c r="AY103" s="264"/>
      <c r="AZ103" s="264"/>
      <c r="BA103" s="264"/>
      <c r="BB103" s="264"/>
      <c r="BC103" s="264"/>
      <c r="BD103" s="264"/>
      <c r="BE103" s="264"/>
      <c r="BF103" s="264"/>
      <c r="BG103" s="264"/>
      <c r="BH103" s="264"/>
      <c r="BI103" s="264"/>
      <c r="BJ103" s="264"/>
      <c r="BK103" s="264"/>
      <c r="BL103" s="264"/>
      <c r="BM103" s="264"/>
      <c r="BN103" s="264"/>
      <c r="BO103" s="264"/>
      <c r="BP103" s="264"/>
      <c r="BQ103" s="264"/>
      <c r="BR103" s="264"/>
      <c r="BS103" s="264"/>
      <c r="BT103" s="264"/>
      <c r="BU103" s="264"/>
      <c r="BV103" s="264"/>
      <c r="BW103" s="264"/>
      <c r="BX103" s="264"/>
      <c r="BY103" s="264"/>
      <c r="BZ103" s="264"/>
      <c r="CA103" s="264"/>
      <c r="CB103" s="264"/>
      <c r="CC103" s="264"/>
      <c r="CD103" s="264"/>
      <c r="CE103" s="264"/>
      <c r="CF103" s="264"/>
      <c r="CG103" s="264"/>
      <c r="CH103" s="264"/>
      <c r="CI103" s="264"/>
      <c r="CJ103" s="264"/>
      <c r="CK103" s="264"/>
      <c r="CL103" s="264"/>
      <c r="CM103" s="264"/>
      <c r="CN103" s="264"/>
      <c r="CO103" s="264"/>
      <c r="CP103" s="264"/>
      <c r="CQ103" s="264"/>
      <c r="CR103" s="264"/>
      <c r="CS103" s="264"/>
      <c r="CT103" s="264"/>
      <c r="CU103" s="264"/>
      <c r="CV103" s="264"/>
      <c r="CW103" s="264"/>
      <c r="CX103" s="264"/>
      <c r="CY103" s="264"/>
      <c r="CZ103" s="264"/>
      <c r="DA103" s="264"/>
      <c r="DB103" s="264"/>
      <c r="DC103" s="264"/>
      <c r="DD103" s="264"/>
      <c r="DE103" s="264"/>
      <c r="DF103" s="264"/>
      <c r="DG103" s="264"/>
      <c r="DH103" s="264"/>
      <c r="DI103" s="264"/>
      <c r="DJ103" s="264"/>
      <c r="DK103" s="264"/>
      <c r="DL103" s="264"/>
      <c r="DM103" s="264"/>
      <c r="DN103" s="264"/>
      <c r="DO103" s="264"/>
      <c r="DP103" s="264"/>
      <c r="DQ103" s="264"/>
      <c r="DR103" s="264"/>
      <c r="DS103" s="264"/>
      <c r="DT103" s="264"/>
      <c r="DU103" s="264"/>
      <c r="DV103" s="264"/>
      <c r="DW103" s="264"/>
      <c r="DX103" s="264"/>
      <c r="DY103" s="264"/>
      <c r="DZ103" s="264"/>
      <c r="EA103" s="264"/>
      <c r="EB103" s="264"/>
      <c r="EC103" s="264"/>
      <c r="ED103" s="264"/>
      <c r="EE103" s="264"/>
      <c r="EF103" s="264"/>
      <c r="EG103" s="264"/>
      <c r="EH103" s="264"/>
      <c r="EI103" s="264"/>
      <c r="EJ103" s="264"/>
      <c r="EK103" s="264"/>
      <c r="EL103" s="264"/>
      <c r="EM103" s="264"/>
      <c r="EN103" s="264"/>
      <c r="EO103" s="264"/>
      <c r="EP103" s="264"/>
      <c r="EQ103" s="264"/>
      <c r="ER103" s="264"/>
      <c r="ES103" s="264"/>
      <c r="ET103" s="264"/>
      <c r="EU103" s="264"/>
    </row>
    <row r="104" spans="2:143" s="297" customFormat="1" ht="7.5" customHeight="1">
      <c r="B104" s="264"/>
      <c r="C104" s="264"/>
      <c r="D104" s="264"/>
      <c r="E104" s="264"/>
      <c r="F104" s="264"/>
      <c r="G104" s="264"/>
      <c r="H104" s="264"/>
      <c r="I104" s="264"/>
      <c r="J104" s="264"/>
      <c r="K104" s="264"/>
      <c r="L104" s="264"/>
      <c r="M104" s="264"/>
      <c r="N104" s="264"/>
      <c r="O104" s="264"/>
      <c r="P104" s="264"/>
      <c r="Q104" s="264"/>
      <c r="R104" s="264"/>
      <c r="S104" s="264"/>
      <c r="T104" s="264"/>
      <c r="U104" s="264"/>
      <c r="V104" s="264"/>
      <c r="W104" s="264"/>
      <c r="X104" s="264"/>
      <c r="Y104" s="264"/>
      <c r="Z104" s="264"/>
      <c r="AA104" s="264"/>
      <c r="AB104" s="264"/>
      <c r="AC104" s="264"/>
      <c r="AD104" s="264"/>
      <c r="AE104" s="264"/>
      <c r="AF104" s="264"/>
      <c r="AG104" s="264"/>
      <c r="AH104" s="264"/>
      <c r="AI104" s="264"/>
      <c r="AJ104" s="264"/>
      <c r="AK104" s="264"/>
      <c r="AL104" s="264"/>
      <c r="AM104" s="264"/>
      <c r="AN104" s="264"/>
      <c r="AO104" s="264"/>
      <c r="AP104" s="264"/>
      <c r="AQ104" s="264"/>
      <c r="AR104" s="264"/>
      <c r="AS104" s="264"/>
      <c r="AT104" s="264"/>
      <c r="AU104" s="264"/>
      <c r="AV104" s="264"/>
      <c r="AW104" s="264"/>
      <c r="AX104" s="264"/>
      <c r="AY104" s="264"/>
      <c r="AZ104" s="264"/>
      <c r="BA104" s="264"/>
      <c r="BB104" s="264"/>
      <c r="BC104" s="264"/>
      <c r="BD104" s="264"/>
      <c r="BE104" s="264"/>
      <c r="BF104" s="264"/>
      <c r="BG104" s="264"/>
      <c r="BH104" s="264"/>
      <c r="BI104" s="264"/>
      <c r="BJ104" s="264"/>
      <c r="BK104" s="264"/>
      <c r="BL104" s="264"/>
      <c r="BM104" s="264"/>
      <c r="BN104" s="264"/>
      <c r="BO104" s="264"/>
      <c r="BP104" s="264"/>
      <c r="BQ104" s="264"/>
      <c r="BR104" s="264"/>
      <c r="BS104" s="264"/>
      <c r="BT104" s="264"/>
      <c r="BU104" s="264"/>
      <c r="BV104" s="264"/>
      <c r="BW104" s="264"/>
      <c r="BX104" s="264"/>
      <c r="BY104" s="264"/>
      <c r="BZ104" s="264"/>
      <c r="CA104" s="264"/>
      <c r="CB104" s="264"/>
      <c r="CC104" s="264"/>
      <c r="CD104" s="264"/>
      <c r="CE104" s="264"/>
      <c r="CF104" s="264"/>
      <c r="CG104" s="264"/>
      <c r="CH104" s="264"/>
      <c r="CI104" s="264"/>
      <c r="CJ104" s="264"/>
      <c r="CK104" s="264"/>
      <c r="CL104" s="264"/>
      <c r="CM104" s="264"/>
      <c r="CN104" s="264"/>
      <c r="CO104" s="264"/>
      <c r="CP104" s="264"/>
      <c r="CQ104" s="264"/>
      <c r="CR104" s="264"/>
      <c r="CS104" s="264"/>
      <c r="CT104" s="264"/>
      <c r="CU104" s="264"/>
      <c r="CV104" s="264"/>
      <c r="CW104" s="264"/>
      <c r="CX104" s="264"/>
      <c r="CY104" s="264"/>
      <c r="CZ104" s="264"/>
      <c r="DA104" s="264"/>
      <c r="DB104" s="264"/>
      <c r="DC104" s="264"/>
      <c r="DD104" s="264"/>
      <c r="DE104" s="264"/>
      <c r="DF104" s="264"/>
      <c r="DG104" s="264"/>
      <c r="DH104" s="264"/>
      <c r="DI104" s="264"/>
      <c r="DJ104" s="264"/>
      <c r="DK104" s="264"/>
      <c r="DL104" s="264"/>
      <c r="DM104" s="264"/>
      <c r="DN104" s="264"/>
      <c r="DO104" s="264"/>
      <c r="DP104" s="264"/>
      <c r="DQ104" s="264"/>
      <c r="DR104" s="264"/>
      <c r="DS104" s="264"/>
      <c r="DT104" s="264"/>
      <c r="DU104" s="264"/>
      <c r="DV104" s="264"/>
      <c r="DW104" s="264"/>
      <c r="DX104" s="264"/>
      <c r="DY104" s="264"/>
      <c r="DZ104" s="264"/>
      <c r="EA104" s="264"/>
      <c r="EB104" s="264"/>
      <c r="EC104" s="264"/>
      <c r="ED104" s="264"/>
      <c r="EE104" s="264"/>
      <c r="EF104" s="264"/>
      <c r="EG104" s="264"/>
      <c r="EH104" s="264"/>
      <c r="EI104" s="264"/>
      <c r="EJ104" s="264"/>
      <c r="EK104" s="264"/>
      <c r="EL104" s="264"/>
      <c r="EM104" s="264"/>
    </row>
    <row r="105" spans="2:129" s="297" customFormat="1" ht="7.5" customHeight="1">
      <c r="B105" s="264"/>
      <c r="C105" s="264"/>
      <c r="D105" s="264"/>
      <c r="E105" s="264"/>
      <c r="F105" s="264"/>
      <c r="G105" s="264"/>
      <c r="H105" s="264"/>
      <c r="I105" s="264"/>
      <c r="J105" s="264"/>
      <c r="K105" s="264"/>
      <c r="L105" s="264"/>
      <c r="M105" s="264"/>
      <c r="N105" s="264"/>
      <c r="O105" s="264"/>
      <c r="P105" s="264"/>
      <c r="Q105" s="264"/>
      <c r="R105" s="264"/>
      <c r="S105" s="264"/>
      <c r="T105" s="264"/>
      <c r="U105" s="264"/>
      <c r="V105" s="264"/>
      <c r="W105" s="264"/>
      <c r="X105" s="264"/>
      <c r="Y105" s="264"/>
      <c r="Z105" s="264"/>
      <c r="AA105" s="264"/>
      <c r="AB105" s="264"/>
      <c r="AC105" s="264"/>
      <c r="AD105" s="264"/>
      <c r="AE105" s="264"/>
      <c r="AF105" s="264"/>
      <c r="AG105" s="264"/>
      <c r="AH105" s="264"/>
      <c r="AI105" s="264"/>
      <c r="AJ105" s="264"/>
      <c r="AK105" s="264"/>
      <c r="AL105" s="264"/>
      <c r="AM105" s="264"/>
      <c r="AN105" s="264"/>
      <c r="AO105" s="264"/>
      <c r="AP105" s="264"/>
      <c r="AQ105" s="264"/>
      <c r="AR105" s="264"/>
      <c r="AS105" s="264"/>
      <c r="AT105" s="264"/>
      <c r="AU105" s="264"/>
      <c r="AV105" s="264"/>
      <c r="AW105" s="264"/>
      <c r="AX105" s="264"/>
      <c r="AY105" s="264"/>
      <c r="AZ105" s="264"/>
      <c r="BA105" s="264"/>
      <c r="BB105" s="264"/>
      <c r="BC105" s="264"/>
      <c r="BD105" s="264"/>
      <c r="BE105" s="264"/>
      <c r="BF105" s="264"/>
      <c r="BG105" s="264"/>
      <c r="BH105" s="264"/>
      <c r="BI105" s="264"/>
      <c r="BJ105" s="264"/>
      <c r="BK105" s="264"/>
      <c r="BL105" s="264"/>
      <c r="BM105" s="264"/>
      <c r="BN105" s="264"/>
      <c r="BO105" s="264"/>
      <c r="BP105" s="264"/>
      <c r="BQ105" s="264"/>
      <c r="BR105" s="264"/>
      <c r="BS105" s="264"/>
      <c r="BT105" s="264"/>
      <c r="BU105" s="264"/>
      <c r="BV105" s="264"/>
      <c r="BW105" s="264"/>
      <c r="BX105" s="264"/>
      <c r="BY105" s="264"/>
      <c r="BZ105" s="264"/>
      <c r="CA105" s="264"/>
      <c r="CB105" s="264"/>
      <c r="CC105" s="264"/>
      <c r="CD105" s="264"/>
      <c r="CE105" s="264"/>
      <c r="CF105" s="264"/>
      <c r="CG105" s="264"/>
      <c r="CH105" s="264"/>
      <c r="CI105" s="264"/>
      <c r="CJ105" s="264"/>
      <c r="CK105" s="264"/>
      <c r="CL105" s="264"/>
      <c r="CM105" s="264"/>
      <c r="CN105" s="264"/>
      <c r="CO105" s="294"/>
      <c r="CP105" s="264"/>
      <c r="CQ105" s="264"/>
      <c r="CR105" s="264"/>
      <c r="CS105" s="264"/>
      <c r="CT105" s="264"/>
      <c r="CU105" s="264"/>
      <c r="CV105" s="264"/>
      <c r="CW105" s="264"/>
      <c r="CX105" s="264"/>
      <c r="CY105" s="264"/>
      <c r="CZ105" s="264"/>
      <c r="DA105" s="264"/>
      <c r="DB105" s="264"/>
      <c r="DC105" s="264"/>
      <c r="DD105" s="264"/>
      <c r="DE105" s="264"/>
      <c r="DF105" s="264"/>
      <c r="DG105" s="264"/>
      <c r="DH105" s="264"/>
      <c r="DI105" s="264"/>
      <c r="DJ105" s="264"/>
      <c r="DK105" s="264"/>
      <c r="DL105" s="264"/>
      <c r="DM105" s="264"/>
      <c r="DN105" s="264"/>
      <c r="DO105" s="264"/>
      <c r="DP105" s="264"/>
      <c r="DQ105" s="264"/>
      <c r="DR105" s="264"/>
      <c r="DS105" s="264"/>
      <c r="DT105" s="264"/>
      <c r="DU105" s="264"/>
      <c r="DV105" s="264"/>
      <c r="DW105" s="264"/>
      <c r="DX105" s="264"/>
      <c r="DY105" s="264"/>
    </row>
    <row r="106" spans="2:129" s="297" customFormat="1" ht="7.5" customHeight="1">
      <c r="B106" s="264"/>
      <c r="C106" s="264"/>
      <c r="D106" s="264"/>
      <c r="E106" s="264"/>
      <c r="F106" s="264"/>
      <c r="G106" s="264"/>
      <c r="H106" s="264"/>
      <c r="I106" s="264"/>
      <c r="J106" s="264"/>
      <c r="K106" s="264"/>
      <c r="L106" s="264"/>
      <c r="M106" s="264"/>
      <c r="N106" s="264"/>
      <c r="O106" s="264"/>
      <c r="P106" s="264"/>
      <c r="Q106" s="264"/>
      <c r="R106" s="264"/>
      <c r="S106" s="264"/>
      <c r="T106" s="264"/>
      <c r="U106" s="264"/>
      <c r="V106" s="264"/>
      <c r="W106" s="264"/>
      <c r="X106" s="264"/>
      <c r="Y106" s="264"/>
      <c r="Z106" s="264"/>
      <c r="AA106" s="264"/>
      <c r="AB106" s="264"/>
      <c r="AC106" s="264"/>
      <c r="AD106" s="264"/>
      <c r="AE106" s="264"/>
      <c r="AF106" s="264"/>
      <c r="AG106" s="264"/>
      <c r="AH106" s="264"/>
      <c r="AI106" s="264"/>
      <c r="AJ106" s="264"/>
      <c r="AK106" s="264"/>
      <c r="AL106" s="264"/>
      <c r="AM106" s="264"/>
      <c r="AN106" s="264"/>
      <c r="AO106" s="264"/>
      <c r="AP106" s="264"/>
      <c r="AQ106" s="264"/>
      <c r="AR106" s="264"/>
      <c r="AS106" s="264"/>
      <c r="AT106" s="264"/>
      <c r="AU106" s="264"/>
      <c r="AV106" s="264"/>
      <c r="AW106" s="264"/>
      <c r="AX106" s="264"/>
      <c r="AY106" s="264"/>
      <c r="AZ106" s="264"/>
      <c r="BA106" s="264"/>
      <c r="BB106" s="264"/>
      <c r="BC106" s="264"/>
      <c r="BD106" s="264"/>
      <c r="BE106" s="264"/>
      <c r="BF106" s="264"/>
      <c r="BG106" s="264"/>
      <c r="BH106" s="264"/>
      <c r="BI106" s="264"/>
      <c r="BJ106" s="264"/>
      <c r="BK106" s="264"/>
      <c r="BL106" s="264"/>
      <c r="BM106" s="264"/>
      <c r="BN106" s="264"/>
      <c r="BO106" s="264"/>
      <c r="BP106" s="264"/>
      <c r="BQ106" s="264"/>
      <c r="BR106" s="264"/>
      <c r="BS106" s="264"/>
      <c r="BT106" s="264"/>
      <c r="BU106" s="264"/>
      <c r="BV106" s="264"/>
      <c r="BW106" s="264"/>
      <c r="BX106" s="264"/>
      <c r="BY106" s="264"/>
      <c r="BZ106" s="264"/>
      <c r="CA106" s="264"/>
      <c r="CB106" s="264"/>
      <c r="CC106" s="264"/>
      <c r="CD106" s="264"/>
      <c r="CE106" s="264"/>
      <c r="CF106" s="264"/>
      <c r="CG106" s="264"/>
      <c r="CH106" s="264"/>
      <c r="CI106" s="264"/>
      <c r="CJ106" s="264"/>
      <c r="CK106" s="264"/>
      <c r="CL106" s="264"/>
      <c r="CM106" s="264"/>
      <c r="CN106" s="264"/>
      <c r="CO106" s="294"/>
      <c r="CP106" s="264"/>
      <c r="CQ106" s="264"/>
      <c r="CR106" s="264"/>
      <c r="CS106" s="264"/>
      <c r="CT106" s="264"/>
      <c r="CU106" s="264"/>
      <c r="CV106" s="264"/>
      <c r="CW106" s="264"/>
      <c r="CX106" s="264"/>
      <c r="CY106" s="264"/>
      <c r="CZ106" s="264"/>
      <c r="DA106" s="264"/>
      <c r="DB106" s="264"/>
      <c r="DC106" s="264"/>
      <c r="DD106" s="264"/>
      <c r="DE106" s="264"/>
      <c r="DF106" s="264"/>
      <c r="DG106" s="264"/>
      <c r="DH106" s="264"/>
      <c r="DI106" s="264"/>
      <c r="DJ106" s="264"/>
      <c r="DK106" s="264"/>
      <c r="DL106" s="264"/>
      <c r="DM106" s="264"/>
      <c r="DN106" s="264"/>
      <c r="DO106" s="264"/>
      <c r="DP106" s="264"/>
      <c r="DQ106" s="264"/>
      <c r="DR106" s="264"/>
      <c r="DS106" s="264"/>
      <c r="DT106" s="264"/>
      <c r="DU106" s="264"/>
      <c r="DV106" s="264"/>
      <c r="DW106" s="264"/>
      <c r="DX106" s="264"/>
      <c r="DY106" s="264"/>
    </row>
    <row r="107" spans="2:128" s="297" customFormat="1" ht="7.5" customHeight="1">
      <c r="B107" s="264"/>
      <c r="C107" s="264"/>
      <c r="D107" s="264"/>
      <c r="E107" s="264"/>
      <c r="F107" s="264"/>
      <c r="G107" s="264"/>
      <c r="H107" s="264"/>
      <c r="I107" s="264"/>
      <c r="J107" s="264"/>
      <c r="K107" s="264"/>
      <c r="L107" s="264"/>
      <c r="M107" s="264"/>
      <c r="N107" s="264"/>
      <c r="O107" s="264"/>
      <c r="P107" s="264"/>
      <c r="Q107" s="264"/>
      <c r="R107" s="264"/>
      <c r="S107" s="264"/>
      <c r="T107" s="264"/>
      <c r="U107" s="264"/>
      <c r="V107" s="264"/>
      <c r="W107" s="264"/>
      <c r="X107" s="264"/>
      <c r="Y107" s="264"/>
      <c r="Z107" s="264"/>
      <c r="AA107" s="264"/>
      <c r="AB107" s="264"/>
      <c r="AC107" s="264"/>
      <c r="AD107" s="264"/>
      <c r="AE107" s="264"/>
      <c r="AF107" s="264"/>
      <c r="AG107" s="264"/>
      <c r="AH107" s="264"/>
      <c r="AI107" s="264"/>
      <c r="AJ107" s="264"/>
      <c r="AK107" s="264"/>
      <c r="AL107" s="264"/>
      <c r="AM107" s="264"/>
      <c r="AN107" s="264"/>
      <c r="AO107" s="264"/>
      <c r="AP107" s="264"/>
      <c r="AQ107" s="264"/>
      <c r="AR107" s="264"/>
      <c r="AS107" s="264"/>
      <c r="AT107" s="264"/>
      <c r="AU107" s="264"/>
      <c r="AV107" s="264"/>
      <c r="AW107" s="264"/>
      <c r="AX107" s="264"/>
      <c r="AY107" s="264"/>
      <c r="AZ107" s="264"/>
      <c r="BA107" s="264"/>
      <c r="BB107" s="264"/>
      <c r="BC107" s="264"/>
      <c r="BD107" s="264"/>
      <c r="BE107" s="264"/>
      <c r="BF107" s="264"/>
      <c r="BG107" s="264"/>
      <c r="BH107" s="264"/>
      <c r="BI107" s="264"/>
      <c r="BJ107" s="264"/>
      <c r="BK107" s="264"/>
      <c r="BL107" s="264"/>
      <c r="BM107" s="264"/>
      <c r="BN107" s="264"/>
      <c r="BO107" s="264"/>
      <c r="BP107" s="264"/>
      <c r="BQ107" s="264"/>
      <c r="BR107" s="264"/>
      <c r="BS107" s="264"/>
      <c r="BT107" s="264"/>
      <c r="BU107" s="264"/>
      <c r="BV107" s="264"/>
      <c r="BW107" s="264"/>
      <c r="BX107" s="264"/>
      <c r="BY107" s="264"/>
      <c r="BZ107" s="264"/>
      <c r="CA107" s="264"/>
      <c r="CB107" s="264"/>
      <c r="CC107" s="264"/>
      <c r="CD107" s="264"/>
      <c r="CE107" s="264"/>
      <c r="CF107" s="264"/>
      <c r="CG107" s="264"/>
      <c r="CH107" s="264"/>
      <c r="CI107" s="264"/>
      <c r="CJ107" s="264"/>
      <c r="CK107" s="264"/>
      <c r="CL107" s="264"/>
      <c r="CM107" s="264"/>
      <c r="CN107" s="264"/>
      <c r="CO107" s="294"/>
      <c r="CP107" s="264"/>
      <c r="CQ107" s="264"/>
      <c r="CR107" s="264"/>
      <c r="CS107" s="264"/>
      <c r="CT107" s="264"/>
      <c r="CU107" s="264"/>
      <c r="CV107" s="264"/>
      <c r="CW107" s="264"/>
      <c r="CX107" s="264"/>
      <c r="CY107" s="264"/>
      <c r="CZ107" s="264"/>
      <c r="DA107" s="264"/>
      <c r="DB107" s="264"/>
      <c r="DC107" s="264"/>
      <c r="DD107" s="264"/>
      <c r="DE107" s="264"/>
      <c r="DF107" s="264"/>
      <c r="DG107" s="264"/>
      <c r="DH107" s="264"/>
      <c r="DI107" s="264"/>
      <c r="DJ107" s="264"/>
      <c r="DK107" s="264"/>
      <c r="DL107" s="264"/>
      <c r="DM107" s="264"/>
      <c r="DN107" s="264"/>
      <c r="DO107" s="264"/>
      <c r="DP107" s="264"/>
      <c r="DQ107" s="264"/>
      <c r="DR107" s="264"/>
      <c r="DS107" s="264"/>
      <c r="DT107" s="264"/>
      <c r="DU107" s="264"/>
      <c r="DV107" s="264"/>
      <c r="DW107" s="264"/>
      <c r="DX107" s="264"/>
    </row>
    <row r="108" spans="2:129" s="297" customFormat="1" ht="7.5" customHeight="1">
      <c r="B108" s="264"/>
      <c r="C108" s="264"/>
      <c r="D108" s="264"/>
      <c r="E108" s="264"/>
      <c r="F108" s="264"/>
      <c r="G108" s="264"/>
      <c r="H108" s="264"/>
      <c r="I108" s="264"/>
      <c r="J108" s="264"/>
      <c r="K108" s="264"/>
      <c r="L108" s="264"/>
      <c r="M108" s="264"/>
      <c r="N108" s="264"/>
      <c r="O108" s="264"/>
      <c r="P108" s="264"/>
      <c r="Q108" s="264"/>
      <c r="R108" s="264"/>
      <c r="S108" s="264"/>
      <c r="T108" s="264"/>
      <c r="U108" s="264"/>
      <c r="V108" s="264"/>
      <c r="W108" s="264"/>
      <c r="X108" s="264"/>
      <c r="Y108" s="264"/>
      <c r="Z108" s="264"/>
      <c r="AA108" s="264"/>
      <c r="AB108" s="264"/>
      <c r="AC108" s="264"/>
      <c r="AD108" s="264"/>
      <c r="AE108" s="264"/>
      <c r="AF108" s="264"/>
      <c r="AG108" s="264"/>
      <c r="AH108" s="264"/>
      <c r="AI108" s="264"/>
      <c r="AJ108" s="264"/>
      <c r="AK108" s="264"/>
      <c r="AL108" s="264"/>
      <c r="AM108" s="264"/>
      <c r="AN108" s="264"/>
      <c r="AO108" s="264"/>
      <c r="AP108" s="264"/>
      <c r="AQ108" s="264"/>
      <c r="AR108" s="264"/>
      <c r="AS108" s="264"/>
      <c r="AT108" s="264"/>
      <c r="AU108" s="264"/>
      <c r="AV108" s="264"/>
      <c r="AW108" s="264"/>
      <c r="AX108" s="264"/>
      <c r="AY108" s="264"/>
      <c r="AZ108" s="264"/>
      <c r="BA108" s="264"/>
      <c r="BB108" s="264"/>
      <c r="BC108" s="264"/>
      <c r="BD108" s="264"/>
      <c r="BE108" s="264"/>
      <c r="BF108" s="264"/>
      <c r="BG108" s="264"/>
      <c r="BH108" s="264"/>
      <c r="BI108" s="264"/>
      <c r="BJ108" s="264"/>
      <c r="BK108" s="264"/>
      <c r="BL108" s="264"/>
      <c r="BM108" s="264"/>
      <c r="BN108" s="264"/>
      <c r="BO108" s="264"/>
      <c r="BP108" s="264"/>
      <c r="BQ108" s="264"/>
      <c r="BR108" s="264"/>
      <c r="BS108" s="264"/>
      <c r="BT108" s="264"/>
      <c r="BU108" s="264"/>
      <c r="BV108" s="264"/>
      <c r="BW108" s="264"/>
      <c r="BX108" s="264"/>
      <c r="BY108" s="264"/>
      <c r="BZ108" s="264"/>
      <c r="CA108" s="264"/>
      <c r="CB108" s="264"/>
      <c r="CC108" s="264"/>
      <c r="CD108" s="264"/>
      <c r="CE108" s="264"/>
      <c r="CF108" s="264"/>
      <c r="CG108" s="264"/>
      <c r="CH108" s="264"/>
      <c r="CI108" s="264"/>
      <c r="CJ108" s="264"/>
      <c r="CK108" s="264"/>
      <c r="CL108" s="264"/>
      <c r="CM108" s="264"/>
      <c r="CN108" s="264"/>
      <c r="CO108" s="294"/>
      <c r="CP108" s="264"/>
      <c r="CQ108" s="264"/>
      <c r="CR108" s="264"/>
      <c r="CS108" s="264"/>
      <c r="CT108" s="264"/>
      <c r="CU108" s="264"/>
      <c r="CV108" s="264"/>
      <c r="CW108" s="264"/>
      <c r="CX108" s="264"/>
      <c r="CY108" s="264"/>
      <c r="CZ108" s="264"/>
      <c r="DA108" s="264"/>
      <c r="DB108" s="264"/>
      <c r="DC108" s="264"/>
      <c r="DD108" s="264"/>
      <c r="DE108" s="264"/>
      <c r="DF108" s="264"/>
      <c r="DG108" s="264"/>
      <c r="DH108" s="264"/>
      <c r="DI108" s="264"/>
      <c r="DJ108" s="264"/>
      <c r="DK108" s="264"/>
      <c r="DL108" s="264"/>
      <c r="DM108" s="264"/>
      <c r="DN108" s="264"/>
      <c r="DO108" s="264"/>
      <c r="DP108" s="264"/>
      <c r="DQ108" s="264"/>
      <c r="DR108" s="264"/>
      <c r="DS108" s="264"/>
      <c r="DT108" s="264"/>
      <c r="DU108" s="264"/>
      <c r="DV108" s="264"/>
      <c r="DW108" s="264"/>
      <c r="DX108" s="264"/>
      <c r="DY108" s="264"/>
    </row>
    <row r="111" ht="7.5" customHeight="1">
      <c r="DZ111" s="270"/>
    </row>
    <row r="121" ht="7.5" customHeight="1">
      <c r="CO121" s="294"/>
    </row>
    <row r="122" ht="7.5" customHeight="1">
      <c r="CO122" s="294"/>
    </row>
    <row r="123" ht="7.5" customHeight="1">
      <c r="CO123" s="294"/>
    </row>
    <row r="124" ht="7.5" customHeight="1">
      <c r="CO124" s="294"/>
    </row>
    <row r="125" ht="7.5" customHeight="1">
      <c r="CO125" s="294"/>
    </row>
    <row r="126" ht="7.5" customHeight="1">
      <c r="CO126" s="294"/>
    </row>
    <row r="127" spans="93:95" ht="7.5" customHeight="1">
      <c r="CO127" s="294"/>
      <c r="CQ127" s="270"/>
    </row>
    <row r="128" spans="93:127" ht="7.5" customHeight="1">
      <c r="CO128" s="294"/>
      <c r="DO128" s="270"/>
      <c r="DP128" s="298"/>
      <c r="DQ128" s="298"/>
      <c r="DR128" s="298"/>
      <c r="DS128" s="298"/>
      <c r="DT128" s="298"/>
      <c r="DU128" s="298"/>
      <c r="DV128" s="298"/>
      <c r="DW128" s="298"/>
    </row>
    <row r="129" spans="93:94" ht="7.5" customHeight="1">
      <c r="CO129" s="294"/>
      <c r="CP129" s="270"/>
    </row>
    <row r="130" ht="7.5" customHeight="1">
      <c r="CO130" s="294"/>
    </row>
    <row r="131" spans="2:101" s="297" customFormat="1" ht="7.5" customHeight="1">
      <c r="B131" s="264"/>
      <c r="C131" s="264"/>
      <c r="D131" s="264"/>
      <c r="E131" s="264"/>
      <c r="F131" s="264"/>
      <c r="G131" s="264"/>
      <c r="H131" s="264"/>
      <c r="I131" s="264"/>
      <c r="J131" s="264"/>
      <c r="K131" s="264"/>
      <c r="L131" s="264"/>
      <c r="M131" s="264"/>
      <c r="N131" s="264"/>
      <c r="O131" s="264"/>
      <c r="P131" s="264"/>
      <c r="Q131" s="264"/>
      <c r="R131" s="264"/>
      <c r="S131" s="264"/>
      <c r="T131" s="264"/>
      <c r="U131" s="264"/>
      <c r="V131" s="264"/>
      <c r="W131" s="264"/>
      <c r="X131" s="264"/>
      <c r="Y131" s="264"/>
      <c r="Z131" s="264"/>
      <c r="AA131" s="264"/>
      <c r="AB131" s="264"/>
      <c r="AC131" s="264"/>
      <c r="AD131" s="264"/>
      <c r="AE131" s="264"/>
      <c r="AF131" s="264"/>
      <c r="AG131" s="264"/>
      <c r="AH131" s="264"/>
      <c r="AI131" s="264"/>
      <c r="AJ131" s="264"/>
      <c r="AK131" s="264"/>
      <c r="AL131" s="264"/>
      <c r="AM131" s="264"/>
      <c r="AN131" s="264"/>
      <c r="AO131" s="264"/>
      <c r="AP131" s="264"/>
      <c r="AQ131" s="264"/>
      <c r="AR131" s="264"/>
      <c r="AS131" s="264"/>
      <c r="AT131" s="264"/>
      <c r="AU131" s="264"/>
      <c r="AV131" s="264"/>
      <c r="AW131" s="264"/>
      <c r="AX131" s="264"/>
      <c r="AY131" s="264"/>
      <c r="AZ131" s="264"/>
      <c r="BA131" s="264"/>
      <c r="BB131" s="264"/>
      <c r="BC131" s="264"/>
      <c r="BD131" s="264"/>
      <c r="BE131" s="264"/>
      <c r="BF131" s="264"/>
      <c r="BG131" s="264"/>
      <c r="BH131" s="264"/>
      <c r="BI131" s="264"/>
      <c r="BJ131" s="264"/>
      <c r="BK131" s="264"/>
      <c r="BL131" s="264"/>
      <c r="BM131" s="264"/>
      <c r="BN131" s="264"/>
      <c r="BO131" s="264"/>
      <c r="BP131" s="264"/>
      <c r="BQ131" s="264"/>
      <c r="BR131" s="264"/>
      <c r="BS131" s="264"/>
      <c r="BT131" s="264"/>
      <c r="BU131" s="264"/>
      <c r="BV131" s="264"/>
      <c r="BW131" s="264"/>
      <c r="BX131" s="264"/>
      <c r="BY131" s="264"/>
      <c r="BZ131" s="264"/>
      <c r="CA131" s="264"/>
      <c r="CB131" s="264"/>
      <c r="CC131" s="264"/>
      <c r="CD131" s="264"/>
      <c r="CE131" s="264"/>
      <c r="CF131" s="264"/>
      <c r="CG131" s="264"/>
      <c r="CH131" s="264"/>
      <c r="CI131" s="264"/>
      <c r="CJ131" s="264"/>
      <c r="CK131" s="264"/>
      <c r="CL131" s="264"/>
      <c r="CM131" s="264"/>
      <c r="CN131" s="264"/>
      <c r="CO131" s="294"/>
      <c r="CP131" s="264"/>
      <c r="CQ131" s="264"/>
      <c r="CR131" s="264"/>
      <c r="CS131" s="264"/>
      <c r="CT131" s="264"/>
      <c r="CU131" s="264"/>
      <c r="CV131" s="264"/>
      <c r="CW131" s="264"/>
    </row>
    <row r="132" spans="2:136" s="297" customFormat="1" ht="7.5" customHeight="1">
      <c r="B132" s="264"/>
      <c r="C132" s="264"/>
      <c r="D132" s="264"/>
      <c r="E132" s="264"/>
      <c r="F132" s="264"/>
      <c r="G132" s="264"/>
      <c r="H132" s="264"/>
      <c r="I132" s="264"/>
      <c r="J132" s="264"/>
      <c r="K132" s="264"/>
      <c r="L132" s="264"/>
      <c r="M132" s="264"/>
      <c r="N132" s="264"/>
      <c r="O132" s="264"/>
      <c r="P132" s="264"/>
      <c r="Q132" s="264"/>
      <c r="R132" s="264"/>
      <c r="S132" s="264"/>
      <c r="T132" s="264"/>
      <c r="U132" s="264"/>
      <c r="V132" s="264"/>
      <c r="W132" s="264"/>
      <c r="X132" s="264"/>
      <c r="Y132" s="264"/>
      <c r="Z132" s="264"/>
      <c r="AA132" s="264"/>
      <c r="AB132" s="264"/>
      <c r="AC132" s="264"/>
      <c r="AD132" s="264"/>
      <c r="AE132" s="264"/>
      <c r="AF132" s="264"/>
      <c r="AG132" s="264"/>
      <c r="AH132" s="264"/>
      <c r="AI132" s="264"/>
      <c r="AJ132" s="264"/>
      <c r="AK132" s="264"/>
      <c r="AL132" s="264"/>
      <c r="AM132" s="264"/>
      <c r="AN132" s="264"/>
      <c r="AO132" s="264"/>
      <c r="AP132" s="264"/>
      <c r="AQ132" s="264"/>
      <c r="AR132" s="264"/>
      <c r="AS132" s="264"/>
      <c r="AT132" s="264"/>
      <c r="AU132" s="264"/>
      <c r="AV132" s="264"/>
      <c r="AW132" s="264"/>
      <c r="AX132" s="264"/>
      <c r="AY132" s="264"/>
      <c r="AZ132" s="264"/>
      <c r="BA132" s="264"/>
      <c r="BB132" s="264"/>
      <c r="BC132" s="264"/>
      <c r="BD132" s="264"/>
      <c r="BE132" s="264"/>
      <c r="BF132" s="264"/>
      <c r="BG132" s="264"/>
      <c r="BH132" s="264"/>
      <c r="BI132" s="264"/>
      <c r="BJ132" s="264"/>
      <c r="BK132" s="264"/>
      <c r="BL132" s="264"/>
      <c r="BM132" s="264"/>
      <c r="BN132" s="264"/>
      <c r="BO132" s="264"/>
      <c r="BP132" s="264"/>
      <c r="BQ132" s="264"/>
      <c r="BR132" s="264"/>
      <c r="BS132" s="264"/>
      <c r="BT132" s="264"/>
      <c r="BU132" s="264"/>
      <c r="BV132" s="264"/>
      <c r="BW132" s="264"/>
      <c r="BX132" s="264"/>
      <c r="BY132" s="264"/>
      <c r="BZ132" s="264"/>
      <c r="CA132" s="264"/>
      <c r="CB132" s="264"/>
      <c r="CC132" s="264"/>
      <c r="CD132" s="264"/>
      <c r="CE132" s="264"/>
      <c r="CF132" s="264"/>
      <c r="CG132" s="264"/>
      <c r="CH132" s="264"/>
      <c r="CI132" s="264"/>
      <c r="CJ132" s="264"/>
      <c r="CK132" s="264"/>
      <c r="CL132" s="264"/>
      <c r="CM132" s="264"/>
      <c r="CN132" s="264"/>
      <c r="CO132" s="294"/>
      <c r="CP132" s="264"/>
      <c r="CQ132" s="264"/>
      <c r="CR132" s="264"/>
      <c r="CS132" s="264"/>
      <c r="CT132" s="264"/>
      <c r="CU132" s="264"/>
      <c r="CV132" s="264"/>
      <c r="CW132" s="264"/>
      <c r="CX132" s="264"/>
      <c r="CY132" s="264"/>
      <c r="CZ132" s="264"/>
      <c r="DA132" s="264"/>
      <c r="DB132" s="264"/>
      <c r="DC132" s="264"/>
      <c r="DD132" s="264"/>
      <c r="DE132" s="264"/>
      <c r="DF132" s="264"/>
      <c r="DG132" s="264"/>
      <c r="DH132" s="264"/>
      <c r="DI132" s="264"/>
      <c r="DJ132" s="264"/>
      <c r="DK132" s="264"/>
      <c r="DL132" s="264"/>
      <c r="DM132" s="264"/>
      <c r="DN132" s="264"/>
      <c r="DO132" s="264"/>
      <c r="DP132" s="264"/>
      <c r="DQ132" s="264"/>
      <c r="DR132" s="264"/>
      <c r="DS132" s="264"/>
      <c r="DT132" s="264"/>
      <c r="DU132" s="264"/>
      <c r="DV132" s="264"/>
      <c r="DW132" s="264"/>
      <c r="DX132" s="264"/>
      <c r="DY132" s="264"/>
      <c r="DZ132" s="264"/>
      <c r="EA132" s="264"/>
      <c r="EB132" s="264"/>
      <c r="EC132" s="264"/>
      <c r="ED132" s="264"/>
      <c r="EE132" s="264"/>
      <c r="EF132" s="264"/>
    </row>
    <row r="133" spans="2:143" s="297" customFormat="1" ht="7.5" customHeight="1">
      <c r="B133" s="264"/>
      <c r="C133" s="264"/>
      <c r="D133" s="264"/>
      <c r="E133" s="264"/>
      <c r="F133" s="264"/>
      <c r="G133" s="264"/>
      <c r="H133" s="264"/>
      <c r="I133" s="264"/>
      <c r="J133" s="264"/>
      <c r="K133" s="264"/>
      <c r="L133" s="264"/>
      <c r="M133" s="264"/>
      <c r="N133" s="264"/>
      <c r="O133" s="264"/>
      <c r="P133" s="264"/>
      <c r="Q133" s="264"/>
      <c r="R133" s="264"/>
      <c r="S133" s="264"/>
      <c r="T133" s="264"/>
      <c r="U133" s="264"/>
      <c r="V133" s="264"/>
      <c r="W133" s="264"/>
      <c r="X133" s="264"/>
      <c r="Y133" s="264"/>
      <c r="Z133" s="264"/>
      <c r="AA133" s="264"/>
      <c r="AB133" s="264"/>
      <c r="AC133" s="264"/>
      <c r="AD133" s="264"/>
      <c r="AE133" s="264"/>
      <c r="AF133" s="264"/>
      <c r="AG133" s="264"/>
      <c r="AH133" s="264"/>
      <c r="AI133" s="264"/>
      <c r="AJ133" s="264"/>
      <c r="AK133" s="264"/>
      <c r="AL133" s="264"/>
      <c r="AM133" s="264"/>
      <c r="AN133" s="264"/>
      <c r="AO133" s="264"/>
      <c r="AP133" s="264"/>
      <c r="AQ133" s="264"/>
      <c r="AR133" s="264"/>
      <c r="AS133" s="264"/>
      <c r="AT133" s="264"/>
      <c r="AU133" s="264"/>
      <c r="AV133" s="264"/>
      <c r="AW133" s="264"/>
      <c r="AX133" s="264"/>
      <c r="AY133" s="264"/>
      <c r="AZ133" s="264"/>
      <c r="BA133" s="264"/>
      <c r="BB133" s="264"/>
      <c r="BC133" s="264"/>
      <c r="BD133" s="264"/>
      <c r="BE133" s="264"/>
      <c r="BF133" s="264"/>
      <c r="BG133" s="264"/>
      <c r="BH133" s="264"/>
      <c r="BI133" s="264"/>
      <c r="BJ133" s="264"/>
      <c r="BK133" s="264"/>
      <c r="BL133" s="264"/>
      <c r="BM133" s="264"/>
      <c r="BN133" s="264"/>
      <c r="BO133" s="264"/>
      <c r="BP133" s="264"/>
      <c r="BQ133" s="264"/>
      <c r="BR133" s="264"/>
      <c r="BS133" s="264"/>
      <c r="BT133" s="264"/>
      <c r="BU133" s="264"/>
      <c r="BV133" s="264"/>
      <c r="BW133" s="264"/>
      <c r="BX133" s="264"/>
      <c r="BY133" s="264"/>
      <c r="BZ133" s="264"/>
      <c r="CA133" s="264"/>
      <c r="CB133" s="264"/>
      <c r="CC133" s="264"/>
      <c r="CD133" s="264"/>
      <c r="CE133" s="264"/>
      <c r="CF133" s="264"/>
      <c r="CG133" s="264"/>
      <c r="CH133" s="264"/>
      <c r="CI133" s="264"/>
      <c r="CJ133" s="264"/>
      <c r="CK133" s="264"/>
      <c r="CL133" s="264"/>
      <c r="CM133" s="264"/>
      <c r="CN133" s="264"/>
      <c r="CO133" s="264"/>
      <c r="CP133" s="264"/>
      <c r="CQ133" s="264"/>
      <c r="CR133" s="264"/>
      <c r="CS133" s="264"/>
      <c r="CT133" s="264"/>
      <c r="CU133" s="264"/>
      <c r="CV133" s="264"/>
      <c r="CW133" s="264"/>
      <c r="CX133" s="264"/>
      <c r="CY133" s="264"/>
      <c r="CZ133" s="264"/>
      <c r="DA133" s="264"/>
      <c r="DB133" s="264"/>
      <c r="DC133" s="264"/>
      <c r="DD133" s="264"/>
      <c r="DE133" s="264"/>
      <c r="DF133" s="264"/>
      <c r="DG133" s="264"/>
      <c r="DH133" s="264"/>
      <c r="DI133" s="264"/>
      <c r="DJ133" s="264"/>
      <c r="DK133" s="264"/>
      <c r="DL133" s="264"/>
      <c r="DM133" s="264"/>
      <c r="DN133" s="264"/>
      <c r="DO133" s="264"/>
      <c r="DP133" s="264"/>
      <c r="DQ133" s="264"/>
      <c r="DR133" s="264"/>
      <c r="DS133" s="264"/>
      <c r="DT133" s="264"/>
      <c r="DU133" s="264"/>
      <c r="DV133" s="264"/>
      <c r="DW133" s="264"/>
      <c r="DX133" s="264"/>
      <c r="DY133" s="264"/>
      <c r="DZ133" s="264"/>
      <c r="EA133" s="264"/>
      <c r="EB133" s="264"/>
      <c r="EC133" s="264"/>
      <c r="ED133" s="264"/>
      <c r="EE133" s="264"/>
      <c r="EF133" s="264"/>
      <c r="EG133" s="264"/>
      <c r="EH133" s="264"/>
      <c r="EI133" s="264"/>
      <c r="EJ133" s="264"/>
      <c r="EK133" s="264"/>
      <c r="EL133" s="264"/>
      <c r="EM133" s="264"/>
    </row>
    <row r="134" spans="2:135" s="297" customFormat="1" ht="7.5" customHeight="1">
      <c r="B134" s="264"/>
      <c r="C134" s="264"/>
      <c r="D134" s="264"/>
      <c r="E134" s="264"/>
      <c r="F134" s="264"/>
      <c r="G134" s="264"/>
      <c r="H134" s="264"/>
      <c r="I134" s="264"/>
      <c r="J134" s="264"/>
      <c r="K134" s="264"/>
      <c r="L134" s="264"/>
      <c r="M134" s="264"/>
      <c r="N134" s="264"/>
      <c r="O134" s="264"/>
      <c r="P134" s="264"/>
      <c r="Q134" s="264"/>
      <c r="R134" s="264"/>
      <c r="S134" s="264"/>
      <c r="T134" s="264"/>
      <c r="U134" s="264"/>
      <c r="V134" s="264"/>
      <c r="W134" s="264"/>
      <c r="X134" s="264"/>
      <c r="Y134" s="264"/>
      <c r="Z134" s="264"/>
      <c r="AA134" s="264"/>
      <c r="AB134" s="264"/>
      <c r="AC134" s="264"/>
      <c r="AD134" s="264"/>
      <c r="AE134" s="264"/>
      <c r="AF134" s="264"/>
      <c r="AG134" s="264"/>
      <c r="AH134" s="264"/>
      <c r="AI134" s="264"/>
      <c r="AJ134" s="264"/>
      <c r="AK134" s="264"/>
      <c r="AL134" s="264"/>
      <c r="AM134" s="264"/>
      <c r="AN134" s="264"/>
      <c r="AO134" s="264"/>
      <c r="AP134" s="264"/>
      <c r="AQ134" s="264"/>
      <c r="AR134" s="264"/>
      <c r="AS134" s="264"/>
      <c r="AT134" s="264"/>
      <c r="AU134" s="264"/>
      <c r="AV134" s="264"/>
      <c r="AW134" s="264"/>
      <c r="AX134" s="264"/>
      <c r="AY134" s="264"/>
      <c r="AZ134" s="264"/>
      <c r="BA134" s="264"/>
      <c r="BB134" s="264"/>
      <c r="BC134" s="264"/>
      <c r="BD134" s="264"/>
      <c r="BE134" s="264"/>
      <c r="BF134" s="264"/>
      <c r="BG134" s="264"/>
      <c r="BH134" s="264"/>
      <c r="BI134" s="264"/>
      <c r="BJ134" s="264"/>
      <c r="BK134" s="264"/>
      <c r="BL134" s="264"/>
      <c r="BM134" s="264"/>
      <c r="BN134" s="264"/>
      <c r="BO134" s="264"/>
      <c r="BP134" s="264"/>
      <c r="BQ134" s="264"/>
      <c r="BR134" s="264"/>
      <c r="BS134" s="264"/>
      <c r="BT134" s="264"/>
      <c r="BU134" s="264"/>
      <c r="BV134" s="264"/>
      <c r="BW134" s="264"/>
      <c r="BX134" s="264"/>
      <c r="BY134" s="264"/>
      <c r="BZ134" s="264"/>
      <c r="CA134" s="264"/>
      <c r="CB134" s="264"/>
      <c r="CC134" s="264"/>
      <c r="CD134" s="264"/>
      <c r="CE134" s="264"/>
      <c r="CF134" s="264"/>
      <c r="CG134" s="264"/>
      <c r="CH134" s="264"/>
      <c r="CI134" s="264"/>
      <c r="CJ134" s="264"/>
      <c r="CK134" s="264"/>
      <c r="CL134" s="264"/>
      <c r="CM134" s="264"/>
      <c r="CN134" s="264"/>
      <c r="CO134" s="264"/>
      <c r="CP134" s="264"/>
      <c r="CQ134" s="264"/>
      <c r="CR134" s="264"/>
      <c r="CS134" s="264"/>
      <c r="CT134" s="264"/>
      <c r="CU134" s="264"/>
      <c r="CV134" s="264"/>
      <c r="CW134" s="264"/>
      <c r="CX134" s="264"/>
      <c r="CY134" s="264"/>
      <c r="CZ134" s="264"/>
      <c r="DA134" s="264"/>
      <c r="DB134" s="264"/>
      <c r="DC134" s="264"/>
      <c r="DD134" s="264"/>
      <c r="DE134" s="264"/>
      <c r="DF134" s="264"/>
      <c r="DG134" s="264"/>
      <c r="DH134" s="264"/>
      <c r="DI134" s="264"/>
      <c r="DJ134" s="264"/>
      <c r="DK134" s="264"/>
      <c r="DL134" s="264"/>
      <c r="DM134" s="264"/>
      <c r="DN134" s="264"/>
      <c r="DO134" s="264"/>
      <c r="DP134" s="264"/>
      <c r="DQ134" s="264"/>
      <c r="DR134" s="264"/>
      <c r="DS134" s="264"/>
      <c r="DT134" s="264"/>
      <c r="DU134" s="264"/>
      <c r="DV134" s="264"/>
      <c r="DW134" s="264"/>
      <c r="DX134" s="264"/>
      <c r="DY134" s="264"/>
      <c r="DZ134" s="264"/>
      <c r="EA134" s="264"/>
      <c r="EB134" s="264"/>
      <c r="EC134" s="264"/>
      <c r="ED134" s="264"/>
      <c r="EE134" s="264"/>
    </row>
    <row r="135" spans="2:121" s="297" customFormat="1" ht="7.5" customHeight="1">
      <c r="B135" s="264"/>
      <c r="C135" s="264"/>
      <c r="D135" s="264"/>
      <c r="E135" s="264"/>
      <c r="F135" s="264"/>
      <c r="G135" s="264"/>
      <c r="H135" s="264"/>
      <c r="I135" s="264"/>
      <c r="J135" s="264"/>
      <c r="K135" s="264"/>
      <c r="L135" s="264"/>
      <c r="M135" s="264"/>
      <c r="N135" s="264"/>
      <c r="O135" s="264"/>
      <c r="P135" s="264"/>
      <c r="Q135" s="264"/>
      <c r="R135" s="264"/>
      <c r="S135" s="264"/>
      <c r="T135" s="264"/>
      <c r="U135" s="264"/>
      <c r="V135" s="264"/>
      <c r="W135" s="264"/>
      <c r="X135" s="264"/>
      <c r="Y135" s="264"/>
      <c r="Z135" s="264"/>
      <c r="AA135" s="264"/>
      <c r="AB135" s="264"/>
      <c r="AC135" s="264"/>
      <c r="AD135" s="264"/>
      <c r="AE135" s="264"/>
      <c r="AF135" s="264"/>
      <c r="AG135" s="264"/>
      <c r="AH135" s="264"/>
      <c r="AI135" s="264"/>
      <c r="AJ135" s="264"/>
      <c r="AK135" s="264"/>
      <c r="AL135" s="264"/>
      <c r="AM135" s="264"/>
      <c r="AN135" s="264"/>
      <c r="AO135" s="264"/>
      <c r="AP135" s="264"/>
      <c r="AQ135" s="264"/>
      <c r="AR135" s="264"/>
      <c r="AS135" s="264"/>
      <c r="AT135" s="264"/>
      <c r="AU135" s="264"/>
      <c r="AV135" s="264"/>
      <c r="AW135" s="264"/>
      <c r="AX135" s="264"/>
      <c r="AY135" s="264"/>
      <c r="AZ135" s="264"/>
      <c r="BA135" s="264"/>
      <c r="BB135" s="264"/>
      <c r="BC135" s="264"/>
      <c r="BD135" s="264"/>
      <c r="BE135" s="264"/>
      <c r="BF135" s="264"/>
      <c r="BG135" s="264"/>
      <c r="BH135" s="264"/>
      <c r="BI135" s="264"/>
      <c r="BJ135" s="264"/>
      <c r="BK135" s="264"/>
      <c r="BL135" s="264"/>
      <c r="BM135" s="264"/>
      <c r="BN135" s="264"/>
      <c r="BO135" s="264"/>
      <c r="BP135" s="264"/>
      <c r="BQ135" s="264"/>
      <c r="BR135" s="264"/>
      <c r="BS135" s="264"/>
      <c r="BT135" s="264"/>
      <c r="BU135" s="264"/>
      <c r="BV135" s="264"/>
      <c r="BW135" s="264"/>
      <c r="BX135" s="264"/>
      <c r="BY135" s="264"/>
      <c r="BZ135" s="264"/>
      <c r="CA135" s="264"/>
      <c r="CB135" s="264"/>
      <c r="CC135" s="264"/>
      <c r="CD135" s="264"/>
      <c r="CE135" s="264"/>
      <c r="CF135" s="264"/>
      <c r="CG135" s="264"/>
      <c r="CH135" s="264"/>
      <c r="CI135" s="264"/>
      <c r="CJ135" s="264"/>
      <c r="CK135" s="264"/>
      <c r="CL135" s="264"/>
      <c r="CM135" s="264"/>
      <c r="CN135" s="264"/>
      <c r="CO135" s="264"/>
      <c r="CP135" s="264"/>
      <c r="CQ135" s="264"/>
      <c r="CR135" s="264"/>
      <c r="CS135" s="264"/>
      <c r="CT135" s="264"/>
      <c r="CU135" s="264"/>
      <c r="CX135" s="264"/>
      <c r="CY135" s="264"/>
      <c r="CZ135" s="264"/>
      <c r="DA135" s="264"/>
      <c r="DB135" s="264"/>
      <c r="DC135" s="264"/>
      <c r="DD135" s="264"/>
      <c r="DE135" s="264"/>
      <c r="DF135" s="264"/>
      <c r="DG135" s="264"/>
      <c r="DH135" s="264"/>
      <c r="DI135" s="264"/>
      <c r="DJ135" s="264"/>
      <c r="DK135" s="264"/>
      <c r="DL135" s="264"/>
      <c r="DM135" s="264"/>
      <c r="DN135" s="264"/>
      <c r="DO135" s="264"/>
      <c r="DP135" s="264"/>
      <c r="DQ135" s="264"/>
    </row>
    <row r="136" spans="2:121" s="297" customFormat="1" ht="7.5" customHeight="1">
      <c r="B136" s="264"/>
      <c r="C136" s="264"/>
      <c r="D136" s="264"/>
      <c r="E136" s="264"/>
      <c r="F136" s="264"/>
      <c r="G136" s="264"/>
      <c r="H136" s="264"/>
      <c r="I136" s="264"/>
      <c r="J136" s="264"/>
      <c r="K136" s="264"/>
      <c r="L136" s="264"/>
      <c r="M136" s="264"/>
      <c r="N136" s="264"/>
      <c r="O136" s="264"/>
      <c r="P136" s="264"/>
      <c r="Q136" s="264"/>
      <c r="R136" s="264"/>
      <c r="S136" s="264"/>
      <c r="T136" s="264"/>
      <c r="U136" s="264"/>
      <c r="V136" s="264"/>
      <c r="W136" s="264"/>
      <c r="X136" s="264"/>
      <c r="Y136" s="264"/>
      <c r="Z136" s="264"/>
      <c r="AA136" s="264"/>
      <c r="AB136" s="264"/>
      <c r="AC136" s="264"/>
      <c r="AD136" s="264"/>
      <c r="AE136" s="264"/>
      <c r="AF136" s="264"/>
      <c r="AG136" s="264"/>
      <c r="AH136" s="264"/>
      <c r="AI136" s="264"/>
      <c r="AJ136" s="264"/>
      <c r="AK136" s="264"/>
      <c r="AL136" s="264"/>
      <c r="AM136" s="264"/>
      <c r="AN136" s="264"/>
      <c r="AO136" s="264"/>
      <c r="AP136" s="264"/>
      <c r="AQ136" s="264"/>
      <c r="AR136" s="264"/>
      <c r="AS136" s="264"/>
      <c r="AT136" s="264"/>
      <c r="AU136" s="264"/>
      <c r="AV136" s="264"/>
      <c r="AW136" s="264"/>
      <c r="AX136" s="264"/>
      <c r="AY136" s="264"/>
      <c r="AZ136" s="264"/>
      <c r="BA136" s="264"/>
      <c r="BB136" s="264"/>
      <c r="BC136" s="264"/>
      <c r="BD136" s="264"/>
      <c r="BE136" s="264"/>
      <c r="BF136" s="264"/>
      <c r="BG136" s="264"/>
      <c r="BH136" s="264"/>
      <c r="BI136" s="264"/>
      <c r="BJ136" s="264"/>
      <c r="BK136" s="264"/>
      <c r="BL136" s="264"/>
      <c r="BM136" s="264"/>
      <c r="BN136" s="264"/>
      <c r="BO136" s="264"/>
      <c r="BP136" s="264"/>
      <c r="BQ136" s="264"/>
      <c r="BR136" s="264"/>
      <c r="BS136" s="264"/>
      <c r="BT136" s="264"/>
      <c r="BU136" s="264"/>
      <c r="BV136" s="264"/>
      <c r="BW136" s="264"/>
      <c r="BX136" s="264"/>
      <c r="BY136" s="264"/>
      <c r="BZ136" s="264"/>
      <c r="CA136" s="264"/>
      <c r="CB136" s="264"/>
      <c r="CC136" s="264"/>
      <c r="CD136" s="264"/>
      <c r="CE136" s="264"/>
      <c r="CF136" s="264"/>
      <c r="CG136" s="264"/>
      <c r="CH136" s="264"/>
      <c r="CI136" s="264"/>
      <c r="CJ136" s="264"/>
      <c r="CK136" s="264"/>
      <c r="CL136" s="264"/>
      <c r="CM136" s="264"/>
      <c r="CN136" s="264"/>
      <c r="CO136" s="264"/>
      <c r="CP136" s="264"/>
      <c r="CQ136" s="264"/>
      <c r="CR136" s="264"/>
      <c r="CS136" s="264"/>
      <c r="CT136" s="264"/>
      <c r="CU136" s="264"/>
      <c r="CX136" s="264"/>
      <c r="CY136" s="264"/>
      <c r="CZ136" s="264"/>
      <c r="DA136" s="264"/>
      <c r="DB136" s="264"/>
      <c r="DC136" s="264"/>
      <c r="DD136" s="264"/>
      <c r="DE136" s="264"/>
      <c r="DF136" s="264"/>
      <c r="DG136" s="264"/>
      <c r="DH136" s="264"/>
      <c r="DI136" s="264"/>
      <c r="DJ136" s="264"/>
      <c r="DK136" s="264"/>
      <c r="DL136" s="264"/>
      <c r="DM136" s="264"/>
      <c r="DN136" s="264"/>
      <c r="DO136" s="264"/>
      <c r="DP136" s="264"/>
      <c r="DQ136" s="264"/>
    </row>
    <row r="137" spans="2:121" s="297" customFormat="1" ht="7.5" customHeight="1">
      <c r="B137" s="264"/>
      <c r="C137" s="264"/>
      <c r="D137" s="264"/>
      <c r="E137" s="264"/>
      <c r="F137" s="264"/>
      <c r="G137" s="264"/>
      <c r="H137" s="264"/>
      <c r="I137" s="264"/>
      <c r="J137" s="264"/>
      <c r="K137" s="264"/>
      <c r="L137" s="264"/>
      <c r="M137" s="264"/>
      <c r="N137" s="264"/>
      <c r="O137" s="264"/>
      <c r="P137" s="264"/>
      <c r="Q137" s="264"/>
      <c r="R137" s="264"/>
      <c r="S137" s="264"/>
      <c r="T137" s="264"/>
      <c r="U137" s="264"/>
      <c r="V137" s="264"/>
      <c r="W137" s="264"/>
      <c r="X137" s="264"/>
      <c r="Y137" s="264"/>
      <c r="Z137" s="264"/>
      <c r="AA137" s="264"/>
      <c r="AB137" s="264"/>
      <c r="AC137" s="264"/>
      <c r="AD137" s="264"/>
      <c r="AE137" s="264"/>
      <c r="AF137" s="264"/>
      <c r="AG137" s="264"/>
      <c r="AH137" s="264"/>
      <c r="AI137" s="264"/>
      <c r="AJ137" s="264"/>
      <c r="AK137" s="264"/>
      <c r="AL137" s="264"/>
      <c r="AM137" s="264"/>
      <c r="AN137" s="264"/>
      <c r="AO137" s="264"/>
      <c r="AP137" s="264"/>
      <c r="AQ137" s="264"/>
      <c r="AR137" s="264"/>
      <c r="AS137" s="264"/>
      <c r="AT137" s="264"/>
      <c r="AU137" s="264"/>
      <c r="AV137" s="264"/>
      <c r="AW137" s="264"/>
      <c r="AX137" s="264"/>
      <c r="AY137" s="264"/>
      <c r="AZ137" s="264"/>
      <c r="BA137" s="264"/>
      <c r="BB137" s="264"/>
      <c r="BC137" s="264"/>
      <c r="BD137" s="264"/>
      <c r="BE137" s="264"/>
      <c r="BF137" s="264"/>
      <c r="BG137" s="264"/>
      <c r="BH137" s="264"/>
      <c r="BI137" s="264"/>
      <c r="BJ137" s="264"/>
      <c r="BK137" s="264"/>
      <c r="BL137" s="264"/>
      <c r="BM137" s="264"/>
      <c r="BN137" s="264"/>
      <c r="BO137" s="264"/>
      <c r="BP137" s="264"/>
      <c r="BQ137" s="264"/>
      <c r="BR137" s="264"/>
      <c r="BS137" s="264"/>
      <c r="BT137" s="264"/>
      <c r="BU137" s="264"/>
      <c r="BV137" s="264"/>
      <c r="BW137" s="264"/>
      <c r="BX137" s="264"/>
      <c r="BY137" s="264"/>
      <c r="BZ137" s="264"/>
      <c r="CA137" s="264"/>
      <c r="CB137" s="264"/>
      <c r="CC137" s="264"/>
      <c r="CD137" s="264"/>
      <c r="CE137" s="264"/>
      <c r="CF137" s="264"/>
      <c r="CG137" s="264"/>
      <c r="CH137" s="264"/>
      <c r="CI137" s="264"/>
      <c r="CJ137" s="264"/>
      <c r="CK137" s="264"/>
      <c r="CL137" s="264"/>
      <c r="CM137" s="264"/>
      <c r="CN137" s="264"/>
      <c r="CO137" s="264"/>
      <c r="CP137" s="264"/>
      <c r="CQ137" s="264"/>
      <c r="CR137" s="264"/>
      <c r="CS137" s="264"/>
      <c r="CT137" s="264"/>
      <c r="CU137" s="264"/>
      <c r="CX137" s="264"/>
      <c r="CY137" s="264"/>
      <c r="CZ137" s="264"/>
      <c r="DA137" s="264"/>
      <c r="DB137" s="264"/>
      <c r="DC137" s="264"/>
      <c r="DD137" s="264"/>
      <c r="DE137" s="264"/>
      <c r="DF137" s="264"/>
      <c r="DG137" s="264"/>
      <c r="DH137" s="264"/>
      <c r="DI137" s="264"/>
      <c r="DJ137" s="264"/>
      <c r="DK137" s="264"/>
      <c r="DL137" s="264"/>
      <c r="DM137" s="264"/>
      <c r="DN137" s="264"/>
      <c r="DO137" s="264"/>
      <c r="DP137" s="264"/>
      <c r="DQ137" s="264"/>
    </row>
    <row r="138" spans="2:121" s="297" customFormat="1" ht="7.5" customHeight="1">
      <c r="B138" s="264"/>
      <c r="C138" s="264"/>
      <c r="D138" s="264"/>
      <c r="E138" s="264"/>
      <c r="F138" s="264"/>
      <c r="G138" s="264"/>
      <c r="H138" s="264"/>
      <c r="I138" s="264"/>
      <c r="J138" s="264"/>
      <c r="K138" s="264"/>
      <c r="L138" s="264"/>
      <c r="M138" s="264"/>
      <c r="N138" s="264"/>
      <c r="O138" s="264"/>
      <c r="P138" s="264"/>
      <c r="Q138" s="264"/>
      <c r="R138" s="264"/>
      <c r="S138" s="264"/>
      <c r="T138" s="264"/>
      <c r="U138" s="264"/>
      <c r="V138" s="264"/>
      <c r="W138" s="264"/>
      <c r="X138" s="264"/>
      <c r="Y138" s="264"/>
      <c r="Z138" s="264"/>
      <c r="AA138" s="264"/>
      <c r="AB138" s="264"/>
      <c r="AC138" s="264"/>
      <c r="AD138" s="264"/>
      <c r="AE138" s="264"/>
      <c r="AF138" s="264"/>
      <c r="AG138" s="264"/>
      <c r="AH138" s="264"/>
      <c r="AI138" s="264"/>
      <c r="AJ138" s="264"/>
      <c r="AK138" s="264"/>
      <c r="AL138" s="264"/>
      <c r="AM138" s="264"/>
      <c r="AN138" s="264"/>
      <c r="AO138" s="264"/>
      <c r="AP138" s="264"/>
      <c r="AQ138" s="264"/>
      <c r="AR138" s="264"/>
      <c r="AS138" s="264"/>
      <c r="AT138" s="264"/>
      <c r="AU138" s="264"/>
      <c r="AV138" s="264"/>
      <c r="AW138" s="264"/>
      <c r="AX138" s="264"/>
      <c r="AY138" s="264"/>
      <c r="AZ138" s="264"/>
      <c r="BA138" s="264"/>
      <c r="BB138" s="264"/>
      <c r="BC138" s="264"/>
      <c r="BD138" s="264"/>
      <c r="BE138" s="264"/>
      <c r="BF138" s="264"/>
      <c r="BG138" s="264"/>
      <c r="BH138" s="264"/>
      <c r="BI138" s="264"/>
      <c r="BJ138" s="264"/>
      <c r="BK138" s="264"/>
      <c r="BL138" s="264"/>
      <c r="BM138" s="264"/>
      <c r="BN138" s="264"/>
      <c r="BO138" s="264"/>
      <c r="BP138" s="264"/>
      <c r="BQ138" s="264"/>
      <c r="BR138" s="264"/>
      <c r="BS138" s="264"/>
      <c r="BT138" s="264"/>
      <c r="BU138" s="264"/>
      <c r="BV138" s="264"/>
      <c r="BW138" s="264"/>
      <c r="BX138" s="264"/>
      <c r="BY138" s="264"/>
      <c r="BZ138" s="264"/>
      <c r="CA138" s="264"/>
      <c r="CB138" s="264"/>
      <c r="CC138" s="264"/>
      <c r="CD138" s="264"/>
      <c r="CE138" s="264"/>
      <c r="CF138" s="264"/>
      <c r="CG138" s="264"/>
      <c r="CH138" s="264"/>
      <c r="CI138" s="264"/>
      <c r="CJ138" s="264"/>
      <c r="CK138" s="264"/>
      <c r="CL138" s="264"/>
      <c r="CM138" s="264"/>
      <c r="CN138" s="264"/>
      <c r="CO138" s="264"/>
      <c r="CP138" s="264"/>
      <c r="CQ138" s="264"/>
      <c r="CR138" s="264"/>
      <c r="CS138" s="264"/>
      <c r="CT138" s="264"/>
      <c r="CU138" s="264"/>
      <c r="CX138" s="264"/>
      <c r="CY138" s="264"/>
      <c r="CZ138" s="264"/>
      <c r="DA138" s="264"/>
      <c r="DB138" s="264"/>
      <c r="DC138" s="264"/>
      <c r="DD138" s="264"/>
      <c r="DE138" s="264"/>
      <c r="DF138" s="264"/>
      <c r="DG138" s="264"/>
      <c r="DH138" s="264"/>
      <c r="DI138" s="264"/>
      <c r="DJ138" s="264"/>
      <c r="DK138" s="264"/>
      <c r="DL138" s="264"/>
      <c r="DM138" s="264"/>
      <c r="DN138" s="264"/>
      <c r="DO138" s="264"/>
      <c r="DP138" s="264"/>
      <c r="DQ138" s="264"/>
    </row>
    <row r="139" spans="102:121" ht="7.5" customHeight="1">
      <c r="CX139" s="297"/>
      <c r="CY139" s="297"/>
      <c r="CZ139" s="297"/>
      <c r="DA139" s="297"/>
      <c r="DB139" s="297"/>
      <c r="DC139" s="297"/>
      <c r="DD139" s="297"/>
      <c r="DE139" s="297"/>
      <c r="DF139" s="297"/>
      <c r="DG139" s="297"/>
      <c r="DH139" s="297"/>
      <c r="DI139" s="297"/>
      <c r="DJ139" s="297"/>
      <c r="DK139" s="297"/>
      <c r="DL139" s="297"/>
      <c r="DM139" s="297"/>
      <c r="DN139" s="297"/>
      <c r="DO139" s="297"/>
      <c r="DP139" s="297"/>
      <c r="DQ139" s="297"/>
    </row>
    <row r="141" ht="7.5" customHeight="1">
      <c r="DT141" s="270"/>
    </row>
    <row r="145" spans="95:101" ht="7.5" customHeight="1">
      <c r="CQ145" s="270"/>
      <c r="CR145" s="270"/>
      <c r="CS145" s="270"/>
      <c r="CT145" s="270"/>
      <c r="CV145" s="297"/>
      <c r="CW145" s="297"/>
    </row>
    <row r="146" spans="2:111" s="297" customFormat="1" ht="7.5" customHeight="1">
      <c r="B146" s="264"/>
      <c r="C146" s="264"/>
      <c r="D146" s="264"/>
      <c r="E146" s="264"/>
      <c r="F146" s="264"/>
      <c r="G146" s="264"/>
      <c r="H146" s="264"/>
      <c r="I146" s="264"/>
      <c r="J146" s="264"/>
      <c r="K146" s="264"/>
      <c r="L146" s="264"/>
      <c r="M146" s="264"/>
      <c r="N146" s="264"/>
      <c r="O146" s="264"/>
      <c r="P146" s="264"/>
      <c r="Q146" s="264"/>
      <c r="R146" s="264"/>
      <c r="S146" s="264"/>
      <c r="T146" s="264"/>
      <c r="U146" s="264"/>
      <c r="V146" s="264"/>
      <c r="W146" s="264"/>
      <c r="X146" s="264"/>
      <c r="Y146" s="264"/>
      <c r="Z146" s="264"/>
      <c r="AA146" s="264"/>
      <c r="AB146" s="264"/>
      <c r="AC146" s="264"/>
      <c r="AD146" s="264"/>
      <c r="AE146" s="264"/>
      <c r="AF146" s="264"/>
      <c r="AG146" s="264"/>
      <c r="AH146" s="264"/>
      <c r="AI146" s="264"/>
      <c r="AJ146" s="264"/>
      <c r="AK146" s="264"/>
      <c r="AL146" s="264"/>
      <c r="AM146" s="264"/>
      <c r="AN146" s="264"/>
      <c r="AO146" s="264"/>
      <c r="AP146" s="264"/>
      <c r="AQ146" s="264"/>
      <c r="AR146" s="264"/>
      <c r="AS146" s="264"/>
      <c r="AT146" s="264"/>
      <c r="AU146" s="264"/>
      <c r="AV146" s="264"/>
      <c r="AW146" s="264"/>
      <c r="AX146" s="264"/>
      <c r="AY146" s="264"/>
      <c r="AZ146" s="264"/>
      <c r="BA146" s="264"/>
      <c r="BB146" s="264"/>
      <c r="BC146" s="264"/>
      <c r="BD146" s="264"/>
      <c r="BE146" s="264"/>
      <c r="BF146" s="264"/>
      <c r="BG146" s="264"/>
      <c r="BH146" s="264"/>
      <c r="BI146" s="264"/>
      <c r="BJ146" s="264"/>
      <c r="BK146" s="264"/>
      <c r="BL146" s="264"/>
      <c r="BM146" s="264"/>
      <c r="BN146" s="264"/>
      <c r="BO146" s="264"/>
      <c r="BP146" s="264"/>
      <c r="BQ146" s="264"/>
      <c r="BR146" s="264"/>
      <c r="BS146" s="264"/>
      <c r="BT146" s="264"/>
      <c r="BU146" s="264"/>
      <c r="BV146" s="264"/>
      <c r="BW146" s="264"/>
      <c r="BX146" s="264"/>
      <c r="BY146" s="264"/>
      <c r="BZ146" s="264"/>
      <c r="CA146" s="264"/>
      <c r="CB146" s="264"/>
      <c r="CC146" s="264"/>
      <c r="CD146" s="264"/>
      <c r="CE146" s="264"/>
      <c r="CF146" s="264"/>
      <c r="CG146" s="264"/>
      <c r="CH146" s="264"/>
      <c r="CI146" s="264"/>
      <c r="CJ146" s="264"/>
      <c r="CK146" s="264"/>
      <c r="CL146" s="264"/>
      <c r="CM146" s="264"/>
      <c r="CN146" s="264"/>
      <c r="CO146" s="264"/>
      <c r="CP146" s="264"/>
      <c r="CQ146" s="270"/>
      <c r="CR146" s="270"/>
      <c r="CS146" s="270"/>
      <c r="CT146" s="270"/>
      <c r="CU146" s="270"/>
      <c r="CV146" s="270"/>
      <c r="CW146" s="270"/>
      <c r="CX146" s="270"/>
      <c r="DA146" s="264"/>
      <c r="DB146" s="264"/>
      <c r="DC146" s="264"/>
      <c r="DD146" s="264"/>
      <c r="DE146" s="264"/>
      <c r="DF146" s="264"/>
      <c r="DG146" s="264"/>
    </row>
    <row r="147" spans="2:124" s="297" customFormat="1" ht="7.5" customHeight="1">
      <c r="B147" s="264"/>
      <c r="C147" s="264"/>
      <c r="D147" s="264"/>
      <c r="E147" s="264"/>
      <c r="F147" s="264"/>
      <c r="G147" s="264"/>
      <c r="H147" s="264"/>
      <c r="I147" s="264"/>
      <c r="J147" s="264"/>
      <c r="K147" s="264"/>
      <c r="L147" s="264"/>
      <c r="M147" s="264"/>
      <c r="N147" s="264"/>
      <c r="O147" s="264"/>
      <c r="P147" s="264"/>
      <c r="Q147" s="264"/>
      <c r="R147" s="264"/>
      <c r="S147" s="264"/>
      <c r="T147" s="264"/>
      <c r="U147" s="264"/>
      <c r="V147" s="264"/>
      <c r="W147" s="264"/>
      <c r="X147" s="264"/>
      <c r="Y147" s="264"/>
      <c r="Z147" s="264"/>
      <c r="AA147" s="264"/>
      <c r="AB147" s="264"/>
      <c r="AC147" s="264"/>
      <c r="AD147" s="264"/>
      <c r="AE147" s="264"/>
      <c r="AF147" s="264"/>
      <c r="AG147" s="264"/>
      <c r="AH147" s="264"/>
      <c r="AI147" s="264"/>
      <c r="AJ147" s="264"/>
      <c r="AK147" s="264"/>
      <c r="AL147" s="264"/>
      <c r="AM147" s="264"/>
      <c r="AN147" s="264"/>
      <c r="AO147" s="264"/>
      <c r="AP147" s="264"/>
      <c r="AQ147" s="264"/>
      <c r="AR147" s="264"/>
      <c r="AS147" s="264"/>
      <c r="AT147" s="264"/>
      <c r="AU147" s="264"/>
      <c r="AV147" s="264"/>
      <c r="AW147" s="264"/>
      <c r="AX147" s="264"/>
      <c r="AY147" s="264"/>
      <c r="AZ147" s="264"/>
      <c r="BA147" s="264"/>
      <c r="BB147" s="264"/>
      <c r="BC147" s="264"/>
      <c r="BD147" s="264"/>
      <c r="BE147" s="264"/>
      <c r="BF147" s="264"/>
      <c r="BG147" s="264"/>
      <c r="BH147" s="264"/>
      <c r="BI147" s="264"/>
      <c r="BJ147" s="264"/>
      <c r="BK147" s="264"/>
      <c r="BL147" s="264"/>
      <c r="BM147" s="264"/>
      <c r="BN147" s="264"/>
      <c r="BO147" s="264"/>
      <c r="BP147" s="264"/>
      <c r="BQ147" s="264"/>
      <c r="BR147" s="264"/>
      <c r="BS147" s="264"/>
      <c r="BT147" s="264"/>
      <c r="BU147" s="264"/>
      <c r="BV147" s="264"/>
      <c r="BW147" s="264"/>
      <c r="BX147" s="264"/>
      <c r="BY147" s="264"/>
      <c r="BZ147" s="264"/>
      <c r="CA147" s="264"/>
      <c r="CB147" s="264"/>
      <c r="CC147" s="264"/>
      <c r="CD147" s="264"/>
      <c r="CE147" s="264"/>
      <c r="CF147" s="264"/>
      <c r="CG147" s="264"/>
      <c r="CH147" s="264"/>
      <c r="CI147" s="264"/>
      <c r="CJ147" s="264"/>
      <c r="CK147" s="264"/>
      <c r="CL147" s="264"/>
      <c r="CM147" s="264"/>
      <c r="CN147" s="264"/>
      <c r="CO147" s="264"/>
      <c r="CP147" s="264"/>
      <c r="CQ147" s="270"/>
      <c r="CR147" s="270"/>
      <c r="CS147" s="270"/>
      <c r="CT147" s="270"/>
      <c r="CU147" s="270"/>
      <c r="CV147" s="270"/>
      <c r="CW147" s="270"/>
      <c r="CX147" s="270"/>
      <c r="CY147" s="270"/>
      <c r="CZ147" s="270"/>
      <c r="DA147" s="270"/>
      <c r="DB147" s="270"/>
      <c r="DC147" s="270"/>
      <c r="DD147" s="270"/>
      <c r="DE147" s="270"/>
      <c r="DF147" s="270"/>
      <c r="DG147" s="270"/>
      <c r="DH147" s="264"/>
      <c r="DI147" s="264"/>
      <c r="DJ147" s="264"/>
      <c r="DK147" s="264"/>
      <c r="DL147" s="264"/>
      <c r="DM147" s="264"/>
      <c r="DN147" s="264"/>
      <c r="DO147" s="264"/>
      <c r="DP147" s="264"/>
      <c r="DQ147" s="264"/>
      <c r="DR147" s="264"/>
      <c r="DS147" s="264"/>
      <c r="DT147" s="264"/>
    </row>
    <row r="148" spans="2:133" s="297" customFormat="1" ht="7.5" customHeight="1">
      <c r="B148" s="264"/>
      <c r="C148" s="264"/>
      <c r="D148" s="264"/>
      <c r="E148" s="264"/>
      <c r="F148" s="264"/>
      <c r="G148" s="264"/>
      <c r="H148" s="264"/>
      <c r="I148" s="264"/>
      <c r="J148" s="264"/>
      <c r="K148" s="264"/>
      <c r="L148" s="264"/>
      <c r="M148" s="264"/>
      <c r="N148" s="264"/>
      <c r="O148" s="264"/>
      <c r="P148" s="264"/>
      <c r="Q148" s="264"/>
      <c r="R148" s="264"/>
      <c r="S148" s="264"/>
      <c r="T148" s="264"/>
      <c r="U148" s="264"/>
      <c r="V148" s="264"/>
      <c r="W148" s="264"/>
      <c r="X148" s="264"/>
      <c r="Y148" s="264"/>
      <c r="Z148" s="264"/>
      <c r="AA148" s="264"/>
      <c r="AB148" s="264"/>
      <c r="AC148" s="264"/>
      <c r="AD148" s="264"/>
      <c r="AE148" s="264"/>
      <c r="AF148" s="264"/>
      <c r="AG148" s="264"/>
      <c r="AH148" s="264"/>
      <c r="AI148" s="264"/>
      <c r="AJ148" s="264"/>
      <c r="AK148" s="264"/>
      <c r="AL148" s="264"/>
      <c r="AM148" s="264"/>
      <c r="AN148" s="264"/>
      <c r="AO148" s="264"/>
      <c r="AP148" s="264"/>
      <c r="AQ148" s="264"/>
      <c r="AR148" s="264"/>
      <c r="AS148" s="264"/>
      <c r="AT148" s="264"/>
      <c r="AU148" s="264"/>
      <c r="AV148" s="264"/>
      <c r="AW148" s="264"/>
      <c r="AX148" s="264"/>
      <c r="AY148" s="264"/>
      <c r="AZ148" s="264"/>
      <c r="BA148" s="264"/>
      <c r="BB148" s="264"/>
      <c r="BC148" s="264"/>
      <c r="BD148" s="264"/>
      <c r="BE148" s="264"/>
      <c r="BF148" s="264"/>
      <c r="BG148" s="264"/>
      <c r="BH148" s="264"/>
      <c r="BI148" s="264"/>
      <c r="BJ148" s="264"/>
      <c r="BK148" s="264"/>
      <c r="BL148" s="264"/>
      <c r="BM148" s="264"/>
      <c r="BN148" s="264"/>
      <c r="BO148" s="264"/>
      <c r="BP148" s="264"/>
      <c r="BQ148" s="264"/>
      <c r="BR148" s="264"/>
      <c r="BS148" s="264"/>
      <c r="BT148" s="264"/>
      <c r="BU148" s="264"/>
      <c r="BV148" s="264"/>
      <c r="BW148" s="264"/>
      <c r="BX148" s="264"/>
      <c r="BY148" s="264"/>
      <c r="BZ148" s="264"/>
      <c r="CA148" s="264"/>
      <c r="CB148" s="264"/>
      <c r="CC148" s="264"/>
      <c r="CD148" s="264"/>
      <c r="CE148" s="264"/>
      <c r="CF148" s="264"/>
      <c r="CG148" s="264"/>
      <c r="CH148" s="264"/>
      <c r="CI148" s="264"/>
      <c r="CJ148" s="264"/>
      <c r="CK148" s="264"/>
      <c r="CL148" s="264"/>
      <c r="CM148" s="264"/>
      <c r="CN148" s="264"/>
      <c r="CO148" s="264"/>
      <c r="CP148" s="264"/>
      <c r="CQ148" s="270"/>
      <c r="CR148" s="270"/>
      <c r="CS148" s="270"/>
      <c r="CT148" s="270"/>
      <c r="CU148" s="270"/>
      <c r="CV148" s="270"/>
      <c r="CW148" s="270"/>
      <c r="CX148" s="270"/>
      <c r="CY148" s="270"/>
      <c r="CZ148" s="270"/>
      <c r="DA148" s="270"/>
      <c r="DB148" s="270"/>
      <c r="DC148" s="270"/>
      <c r="DD148" s="270"/>
      <c r="DE148" s="270"/>
      <c r="DF148" s="270"/>
      <c r="DG148" s="270"/>
      <c r="DH148" s="264"/>
      <c r="DI148" s="264"/>
      <c r="DJ148" s="264"/>
      <c r="DK148" s="264"/>
      <c r="DL148" s="264"/>
      <c r="DM148" s="264"/>
      <c r="DN148" s="264"/>
      <c r="DO148" s="264"/>
      <c r="DP148" s="264"/>
      <c r="DQ148" s="264"/>
      <c r="DR148" s="264"/>
      <c r="DS148" s="264"/>
      <c r="DT148" s="264"/>
      <c r="DU148" s="264"/>
      <c r="DV148" s="264"/>
      <c r="DW148" s="264"/>
      <c r="DX148" s="264"/>
      <c r="DY148" s="264"/>
      <c r="DZ148" s="264"/>
      <c r="EA148" s="264"/>
      <c r="EB148" s="264"/>
      <c r="EC148" s="264"/>
    </row>
    <row r="149" spans="2:138" s="297" customFormat="1" ht="7.5" customHeight="1">
      <c r="B149" s="264"/>
      <c r="C149" s="264"/>
      <c r="D149" s="264"/>
      <c r="E149" s="264"/>
      <c r="F149" s="264"/>
      <c r="G149" s="264"/>
      <c r="H149" s="264"/>
      <c r="I149" s="264"/>
      <c r="J149" s="264"/>
      <c r="K149" s="264"/>
      <c r="L149" s="264"/>
      <c r="M149" s="264"/>
      <c r="N149" s="264"/>
      <c r="O149" s="264"/>
      <c r="P149" s="264"/>
      <c r="Q149" s="264"/>
      <c r="R149" s="264"/>
      <c r="S149" s="264"/>
      <c r="T149" s="264"/>
      <c r="U149" s="264"/>
      <c r="V149" s="264"/>
      <c r="W149" s="264"/>
      <c r="X149" s="264"/>
      <c r="Y149" s="264"/>
      <c r="Z149" s="264"/>
      <c r="AA149" s="264"/>
      <c r="AB149" s="264"/>
      <c r="AC149" s="264"/>
      <c r="AD149" s="264"/>
      <c r="AE149" s="264"/>
      <c r="AF149" s="264"/>
      <c r="AG149" s="264"/>
      <c r="AH149" s="264"/>
      <c r="AI149" s="264"/>
      <c r="AJ149" s="264"/>
      <c r="AK149" s="264"/>
      <c r="AL149" s="264"/>
      <c r="AM149" s="264"/>
      <c r="AN149" s="264"/>
      <c r="AO149" s="264"/>
      <c r="AP149" s="264"/>
      <c r="AQ149" s="264"/>
      <c r="AR149" s="264"/>
      <c r="AS149" s="264"/>
      <c r="AT149" s="264"/>
      <c r="AU149" s="264"/>
      <c r="AV149" s="264"/>
      <c r="AW149" s="264"/>
      <c r="AX149" s="264"/>
      <c r="AY149" s="264"/>
      <c r="AZ149" s="264"/>
      <c r="BA149" s="264"/>
      <c r="BB149" s="264"/>
      <c r="BC149" s="264"/>
      <c r="BD149" s="264"/>
      <c r="BE149" s="264"/>
      <c r="BF149" s="264"/>
      <c r="BG149" s="264"/>
      <c r="BH149" s="264"/>
      <c r="BI149" s="264"/>
      <c r="BJ149" s="264"/>
      <c r="BK149" s="264"/>
      <c r="BL149" s="264"/>
      <c r="BM149" s="264"/>
      <c r="BN149" s="264"/>
      <c r="BO149" s="264"/>
      <c r="BP149" s="264"/>
      <c r="BQ149" s="264"/>
      <c r="BR149" s="264"/>
      <c r="BS149" s="264"/>
      <c r="BT149" s="264"/>
      <c r="BU149" s="264"/>
      <c r="BV149" s="264"/>
      <c r="BW149" s="264"/>
      <c r="BX149" s="264"/>
      <c r="BY149" s="264"/>
      <c r="BZ149" s="264"/>
      <c r="CA149" s="264"/>
      <c r="CB149" s="264"/>
      <c r="CC149" s="264"/>
      <c r="CD149" s="264"/>
      <c r="CE149" s="264"/>
      <c r="CF149" s="264"/>
      <c r="CG149" s="264"/>
      <c r="CH149" s="264"/>
      <c r="CI149" s="264"/>
      <c r="CJ149" s="264"/>
      <c r="CK149" s="264"/>
      <c r="CL149" s="264"/>
      <c r="CM149" s="264"/>
      <c r="CN149" s="264"/>
      <c r="CO149" s="264"/>
      <c r="CP149" s="264"/>
      <c r="CQ149" s="270"/>
      <c r="CR149" s="270"/>
      <c r="CS149" s="270"/>
      <c r="CT149" s="270"/>
      <c r="CU149" s="270"/>
      <c r="CV149" s="270"/>
      <c r="CW149" s="270"/>
      <c r="CX149" s="270"/>
      <c r="CY149" s="264"/>
      <c r="CZ149" s="264"/>
      <c r="DA149" s="264"/>
      <c r="DB149" s="264"/>
      <c r="DC149" s="264"/>
      <c r="DD149" s="264"/>
      <c r="DE149" s="264"/>
      <c r="DF149" s="264"/>
      <c r="DG149" s="264"/>
      <c r="DH149" s="264"/>
      <c r="DI149" s="264"/>
      <c r="DJ149" s="264"/>
      <c r="DK149" s="264"/>
      <c r="DL149" s="264"/>
      <c r="DM149" s="264"/>
      <c r="DN149" s="264"/>
      <c r="DO149" s="264"/>
      <c r="DP149" s="264"/>
      <c r="DQ149" s="264"/>
      <c r="DR149" s="264"/>
      <c r="DS149" s="264"/>
      <c r="DT149" s="264"/>
      <c r="DU149" s="264"/>
      <c r="DV149" s="264"/>
      <c r="DW149" s="264"/>
      <c r="DX149" s="264"/>
      <c r="DY149" s="264"/>
      <c r="DZ149" s="264"/>
      <c r="EA149" s="264"/>
      <c r="EB149" s="264"/>
      <c r="EC149" s="264"/>
      <c r="ED149" s="264"/>
      <c r="EE149" s="264"/>
      <c r="EF149" s="264"/>
      <c r="EG149" s="264"/>
      <c r="EH149" s="264"/>
    </row>
    <row r="150" spans="2:125" s="297" customFormat="1" ht="7.5" customHeight="1">
      <c r="B150" s="264"/>
      <c r="C150" s="264"/>
      <c r="D150" s="264"/>
      <c r="E150" s="264"/>
      <c r="F150" s="264"/>
      <c r="G150" s="264"/>
      <c r="H150" s="264"/>
      <c r="I150" s="264"/>
      <c r="J150" s="264"/>
      <c r="K150" s="264"/>
      <c r="L150" s="264"/>
      <c r="M150" s="264"/>
      <c r="N150" s="264"/>
      <c r="O150" s="264"/>
      <c r="P150" s="264"/>
      <c r="Q150" s="264"/>
      <c r="R150" s="264"/>
      <c r="S150" s="264"/>
      <c r="T150" s="264"/>
      <c r="U150" s="264"/>
      <c r="V150" s="264"/>
      <c r="W150" s="264"/>
      <c r="X150" s="264"/>
      <c r="Y150" s="264"/>
      <c r="Z150" s="264"/>
      <c r="AA150" s="264"/>
      <c r="AB150" s="264"/>
      <c r="AC150" s="264"/>
      <c r="AD150" s="264"/>
      <c r="AE150" s="264"/>
      <c r="AF150" s="264"/>
      <c r="AG150" s="264"/>
      <c r="AH150" s="264"/>
      <c r="AI150" s="264"/>
      <c r="AJ150" s="264"/>
      <c r="AK150" s="264"/>
      <c r="AL150" s="264"/>
      <c r="AM150" s="264"/>
      <c r="AN150" s="264"/>
      <c r="AO150" s="264"/>
      <c r="AP150" s="264"/>
      <c r="AQ150" s="264"/>
      <c r="AR150" s="264"/>
      <c r="AS150" s="264"/>
      <c r="AT150" s="264"/>
      <c r="AU150" s="264"/>
      <c r="AV150" s="264"/>
      <c r="AW150" s="264"/>
      <c r="AX150" s="264"/>
      <c r="AY150" s="264"/>
      <c r="AZ150" s="264"/>
      <c r="BA150" s="264"/>
      <c r="BB150" s="264"/>
      <c r="BC150" s="264"/>
      <c r="BD150" s="264"/>
      <c r="BE150" s="264"/>
      <c r="BF150" s="264"/>
      <c r="BG150" s="264"/>
      <c r="BH150" s="264"/>
      <c r="BI150" s="264"/>
      <c r="BJ150" s="264"/>
      <c r="BK150" s="264"/>
      <c r="BL150" s="264"/>
      <c r="BM150" s="264"/>
      <c r="BN150" s="264"/>
      <c r="BO150" s="264"/>
      <c r="BP150" s="264"/>
      <c r="BQ150" s="264"/>
      <c r="BR150" s="264"/>
      <c r="BS150" s="264"/>
      <c r="BT150" s="264"/>
      <c r="BU150" s="264"/>
      <c r="BV150" s="264"/>
      <c r="BW150" s="264"/>
      <c r="BX150" s="264"/>
      <c r="BY150" s="264"/>
      <c r="BZ150" s="264"/>
      <c r="CA150" s="264"/>
      <c r="CB150" s="264"/>
      <c r="CC150" s="264"/>
      <c r="CD150" s="264"/>
      <c r="CE150" s="264"/>
      <c r="CF150" s="264"/>
      <c r="CG150" s="264"/>
      <c r="CH150" s="264"/>
      <c r="CI150" s="264"/>
      <c r="CJ150" s="264"/>
      <c r="CK150" s="264"/>
      <c r="CL150" s="264"/>
      <c r="CM150" s="264"/>
      <c r="CN150" s="264"/>
      <c r="CO150" s="264"/>
      <c r="CP150" s="264"/>
      <c r="CQ150" s="270"/>
      <c r="CR150" s="270"/>
      <c r="CS150" s="270"/>
      <c r="CT150" s="270"/>
      <c r="CU150" s="270"/>
      <c r="CV150" s="270"/>
      <c r="CW150" s="270"/>
      <c r="CX150" s="270"/>
      <c r="DA150" s="264"/>
      <c r="DB150" s="264"/>
      <c r="DC150" s="264"/>
      <c r="DD150" s="264"/>
      <c r="DE150" s="264"/>
      <c r="DF150" s="264"/>
      <c r="DG150" s="264"/>
      <c r="DH150" s="264"/>
      <c r="DI150" s="264"/>
      <c r="DJ150" s="264"/>
      <c r="DK150" s="264"/>
      <c r="DL150" s="264"/>
      <c r="DM150" s="264"/>
      <c r="DN150" s="264"/>
      <c r="DO150" s="264"/>
      <c r="DP150" s="264"/>
      <c r="DQ150" s="264"/>
      <c r="DR150" s="264"/>
      <c r="DS150" s="264"/>
      <c r="DT150" s="264"/>
      <c r="DU150" s="270"/>
    </row>
    <row r="151" spans="2:125" s="297" customFormat="1" ht="7.5" customHeight="1">
      <c r="B151" s="264"/>
      <c r="C151" s="264"/>
      <c r="D151" s="264"/>
      <c r="E151" s="264"/>
      <c r="F151" s="264"/>
      <c r="G151" s="264"/>
      <c r="H151" s="264"/>
      <c r="I151" s="264"/>
      <c r="J151" s="264"/>
      <c r="K151" s="264"/>
      <c r="L151" s="264"/>
      <c r="M151" s="264"/>
      <c r="N151" s="264"/>
      <c r="O151" s="264"/>
      <c r="P151" s="264"/>
      <c r="Q151" s="264"/>
      <c r="R151" s="264"/>
      <c r="S151" s="264"/>
      <c r="T151" s="264"/>
      <c r="U151" s="264"/>
      <c r="V151" s="264"/>
      <c r="W151" s="264"/>
      <c r="X151" s="264"/>
      <c r="Y151" s="264"/>
      <c r="Z151" s="264"/>
      <c r="AA151" s="264"/>
      <c r="AB151" s="264"/>
      <c r="AC151" s="264"/>
      <c r="AD151" s="264"/>
      <c r="AE151" s="264"/>
      <c r="AF151" s="264"/>
      <c r="AG151" s="264"/>
      <c r="AH151" s="264"/>
      <c r="AI151" s="264"/>
      <c r="AJ151" s="264"/>
      <c r="AK151" s="264"/>
      <c r="AL151" s="264"/>
      <c r="AM151" s="264"/>
      <c r="AN151" s="264"/>
      <c r="AO151" s="264"/>
      <c r="AP151" s="264"/>
      <c r="AQ151" s="264"/>
      <c r="AR151" s="264"/>
      <c r="AS151" s="264"/>
      <c r="AT151" s="264"/>
      <c r="AU151" s="264"/>
      <c r="AV151" s="264"/>
      <c r="AW151" s="264"/>
      <c r="AX151" s="264"/>
      <c r="AY151" s="264"/>
      <c r="AZ151" s="264"/>
      <c r="BA151" s="264"/>
      <c r="BB151" s="264"/>
      <c r="BC151" s="264"/>
      <c r="BD151" s="264"/>
      <c r="BE151" s="264"/>
      <c r="BF151" s="264"/>
      <c r="BG151" s="264"/>
      <c r="BH151" s="264"/>
      <c r="BI151" s="264"/>
      <c r="BJ151" s="264"/>
      <c r="BK151" s="264"/>
      <c r="BL151" s="264"/>
      <c r="BM151" s="264"/>
      <c r="BN151" s="264"/>
      <c r="BO151" s="264"/>
      <c r="BP151" s="264"/>
      <c r="BQ151" s="264"/>
      <c r="BR151" s="264"/>
      <c r="BS151" s="264"/>
      <c r="BT151" s="264"/>
      <c r="BU151" s="264"/>
      <c r="BV151" s="264"/>
      <c r="BW151" s="264"/>
      <c r="BX151" s="264"/>
      <c r="BY151" s="264"/>
      <c r="BZ151" s="264"/>
      <c r="CA151" s="264"/>
      <c r="CB151" s="264"/>
      <c r="CC151" s="264"/>
      <c r="CD151" s="264"/>
      <c r="CE151" s="264"/>
      <c r="CF151" s="264"/>
      <c r="CG151" s="264"/>
      <c r="CH151" s="264"/>
      <c r="CI151" s="264"/>
      <c r="CJ151" s="264"/>
      <c r="CK151" s="264"/>
      <c r="CL151" s="264"/>
      <c r="CM151" s="264"/>
      <c r="CN151" s="264"/>
      <c r="CO151" s="264"/>
      <c r="CP151" s="264"/>
      <c r="CQ151" s="270"/>
      <c r="CR151" s="270"/>
      <c r="CS151" s="270"/>
      <c r="CT151" s="270"/>
      <c r="CU151" s="270"/>
      <c r="CV151" s="270"/>
      <c r="CW151" s="270"/>
      <c r="CX151" s="270"/>
      <c r="DA151" s="264"/>
      <c r="DB151" s="264"/>
      <c r="DC151" s="264"/>
      <c r="DD151" s="264"/>
      <c r="DE151" s="264"/>
      <c r="DF151" s="264"/>
      <c r="DG151" s="264"/>
      <c r="DH151" s="264"/>
      <c r="DI151" s="264"/>
      <c r="DJ151" s="264"/>
      <c r="DK151" s="264"/>
      <c r="DL151" s="264"/>
      <c r="DM151" s="264"/>
      <c r="DN151" s="264"/>
      <c r="DO151" s="264"/>
      <c r="DP151" s="264"/>
      <c r="DQ151" s="264"/>
      <c r="DR151" s="264"/>
      <c r="DS151" s="264"/>
      <c r="DT151" s="264"/>
      <c r="DU151" s="270"/>
    </row>
    <row r="152" spans="2:125" s="297" customFormat="1" ht="7.5" customHeight="1">
      <c r="B152" s="264"/>
      <c r="C152" s="264"/>
      <c r="D152" s="264"/>
      <c r="E152" s="264"/>
      <c r="F152" s="264"/>
      <c r="G152" s="264"/>
      <c r="H152" s="264"/>
      <c r="I152" s="264"/>
      <c r="J152" s="264"/>
      <c r="K152" s="264"/>
      <c r="L152" s="264"/>
      <c r="M152" s="264"/>
      <c r="N152" s="264"/>
      <c r="O152" s="264"/>
      <c r="P152" s="264"/>
      <c r="Q152" s="264"/>
      <c r="R152" s="264"/>
      <c r="S152" s="264"/>
      <c r="T152" s="264"/>
      <c r="U152" s="264"/>
      <c r="V152" s="264"/>
      <c r="W152" s="264"/>
      <c r="X152" s="264"/>
      <c r="Y152" s="264"/>
      <c r="Z152" s="264"/>
      <c r="AA152" s="264"/>
      <c r="AB152" s="264"/>
      <c r="AC152" s="264"/>
      <c r="AD152" s="264"/>
      <c r="AE152" s="264"/>
      <c r="AF152" s="264"/>
      <c r="AG152" s="264"/>
      <c r="AH152" s="264"/>
      <c r="AI152" s="264"/>
      <c r="AJ152" s="264"/>
      <c r="AK152" s="264"/>
      <c r="AL152" s="264"/>
      <c r="AM152" s="264"/>
      <c r="AN152" s="264"/>
      <c r="AO152" s="264"/>
      <c r="AP152" s="264"/>
      <c r="AQ152" s="264"/>
      <c r="AR152" s="264"/>
      <c r="AS152" s="264"/>
      <c r="AT152" s="264"/>
      <c r="AU152" s="264"/>
      <c r="AV152" s="264"/>
      <c r="AW152" s="264"/>
      <c r="AX152" s="264"/>
      <c r="AY152" s="264"/>
      <c r="AZ152" s="264"/>
      <c r="BA152" s="264"/>
      <c r="BB152" s="264"/>
      <c r="BC152" s="264"/>
      <c r="BD152" s="264"/>
      <c r="BE152" s="264"/>
      <c r="BF152" s="264"/>
      <c r="BG152" s="264"/>
      <c r="BH152" s="264"/>
      <c r="BI152" s="264"/>
      <c r="BJ152" s="264"/>
      <c r="BK152" s="264"/>
      <c r="BL152" s="264"/>
      <c r="BM152" s="264"/>
      <c r="BN152" s="264"/>
      <c r="BO152" s="264"/>
      <c r="BP152" s="264"/>
      <c r="BQ152" s="264"/>
      <c r="BR152" s="264"/>
      <c r="BS152" s="264"/>
      <c r="BT152" s="264"/>
      <c r="BU152" s="264"/>
      <c r="BV152" s="264"/>
      <c r="BW152" s="264"/>
      <c r="BX152" s="264"/>
      <c r="BY152" s="264"/>
      <c r="BZ152" s="264"/>
      <c r="CA152" s="264"/>
      <c r="CB152" s="264"/>
      <c r="CC152" s="264"/>
      <c r="CD152" s="264"/>
      <c r="CE152" s="264"/>
      <c r="CF152" s="264"/>
      <c r="CG152" s="264"/>
      <c r="CH152" s="264"/>
      <c r="CI152" s="264"/>
      <c r="CJ152" s="264"/>
      <c r="CK152" s="264"/>
      <c r="CL152" s="264"/>
      <c r="CM152" s="264"/>
      <c r="CN152" s="264"/>
      <c r="CO152" s="264"/>
      <c r="CP152" s="264"/>
      <c r="CQ152" s="270"/>
      <c r="CR152" s="270"/>
      <c r="CS152" s="270"/>
      <c r="CT152" s="270"/>
      <c r="CU152" s="270"/>
      <c r="CV152" s="270"/>
      <c r="CW152" s="270"/>
      <c r="CX152" s="270"/>
      <c r="DA152" s="264"/>
      <c r="DB152" s="264"/>
      <c r="DC152" s="264"/>
      <c r="DD152" s="264"/>
      <c r="DE152" s="264"/>
      <c r="DF152" s="264"/>
      <c r="DG152" s="264"/>
      <c r="DH152" s="264"/>
      <c r="DI152" s="264"/>
      <c r="DJ152" s="264"/>
      <c r="DK152" s="264"/>
      <c r="DL152" s="264"/>
      <c r="DM152" s="264"/>
      <c r="DN152" s="264"/>
      <c r="DO152" s="264"/>
      <c r="DP152" s="264"/>
      <c r="DQ152" s="264"/>
      <c r="DR152" s="264"/>
      <c r="DS152" s="264"/>
      <c r="DT152" s="264"/>
      <c r="DU152" s="264"/>
    </row>
    <row r="153" spans="2:125" s="297" customFormat="1" ht="7.5" customHeight="1">
      <c r="B153" s="264"/>
      <c r="C153" s="264"/>
      <c r="D153" s="264"/>
      <c r="E153" s="264"/>
      <c r="F153" s="264"/>
      <c r="G153" s="264"/>
      <c r="H153" s="264"/>
      <c r="I153" s="264"/>
      <c r="J153" s="264"/>
      <c r="K153" s="264"/>
      <c r="L153" s="264"/>
      <c r="M153" s="264"/>
      <c r="N153" s="264"/>
      <c r="O153" s="264"/>
      <c r="P153" s="264"/>
      <c r="Q153" s="264"/>
      <c r="R153" s="264"/>
      <c r="S153" s="264"/>
      <c r="T153" s="264"/>
      <c r="U153" s="264"/>
      <c r="V153" s="264"/>
      <c r="W153" s="264"/>
      <c r="X153" s="264"/>
      <c r="Y153" s="264"/>
      <c r="Z153" s="264"/>
      <c r="AA153" s="264"/>
      <c r="AB153" s="264"/>
      <c r="AC153" s="264"/>
      <c r="AD153" s="264"/>
      <c r="AE153" s="264"/>
      <c r="AF153" s="264"/>
      <c r="AG153" s="264"/>
      <c r="AH153" s="264"/>
      <c r="AI153" s="264"/>
      <c r="AJ153" s="264"/>
      <c r="AK153" s="264"/>
      <c r="AL153" s="264"/>
      <c r="AM153" s="264"/>
      <c r="AN153" s="264"/>
      <c r="AO153" s="264"/>
      <c r="AP153" s="264"/>
      <c r="AQ153" s="264"/>
      <c r="AR153" s="264"/>
      <c r="AS153" s="264"/>
      <c r="AT153" s="264"/>
      <c r="AU153" s="264"/>
      <c r="AV153" s="264"/>
      <c r="AW153" s="264"/>
      <c r="AX153" s="264"/>
      <c r="AY153" s="264"/>
      <c r="AZ153" s="264"/>
      <c r="BA153" s="264"/>
      <c r="BB153" s="264"/>
      <c r="BC153" s="264"/>
      <c r="BD153" s="264"/>
      <c r="BE153" s="264"/>
      <c r="BF153" s="264"/>
      <c r="BG153" s="264"/>
      <c r="BH153" s="264"/>
      <c r="BI153" s="264"/>
      <c r="BJ153" s="264"/>
      <c r="BK153" s="264"/>
      <c r="BL153" s="264"/>
      <c r="BM153" s="264"/>
      <c r="BN153" s="264"/>
      <c r="BO153" s="264"/>
      <c r="BP153" s="264"/>
      <c r="BQ153" s="264"/>
      <c r="BR153" s="264"/>
      <c r="BS153" s="264"/>
      <c r="BT153" s="264"/>
      <c r="BU153" s="264"/>
      <c r="BV153" s="264"/>
      <c r="BW153" s="264"/>
      <c r="BX153" s="264"/>
      <c r="BY153" s="264"/>
      <c r="BZ153" s="264"/>
      <c r="CA153" s="264"/>
      <c r="CB153" s="264"/>
      <c r="CC153" s="264"/>
      <c r="CD153" s="264"/>
      <c r="CE153" s="264"/>
      <c r="CF153" s="264"/>
      <c r="CG153" s="264"/>
      <c r="CH153" s="264"/>
      <c r="CI153" s="264"/>
      <c r="CJ153" s="264"/>
      <c r="CK153" s="264"/>
      <c r="CL153" s="264"/>
      <c r="CM153" s="264"/>
      <c r="CN153" s="264"/>
      <c r="CO153" s="264"/>
      <c r="CP153" s="264"/>
      <c r="CQ153" s="270"/>
      <c r="CR153" s="270"/>
      <c r="CS153" s="270"/>
      <c r="CT153" s="270"/>
      <c r="CU153" s="270"/>
      <c r="CV153" s="270"/>
      <c r="CW153" s="270"/>
      <c r="CX153" s="270"/>
      <c r="DA153" s="294"/>
      <c r="DB153" s="294"/>
      <c r="DC153" s="294"/>
      <c r="DD153" s="294"/>
      <c r="DE153" s="294"/>
      <c r="DF153" s="294"/>
      <c r="DG153" s="294"/>
      <c r="DH153" s="294"/>
      <c r="DI153" s="294"/>
      <c r="DJ153" s="294"/>
      <c r="DK153" s="294"/>
      <c r="DL153" s="294"/>
      <c r="DM153" s="294"/>
      <c r="DN153" s="294"/>
      <c r="DO153" s="294"/>
      <c r="DP153" s="294"/>
      <c r="DQ153" s="294"/>
      <c r="DR153" s="294"/>
      <c r="DS153" s="294"/>
      <c r="DT153" s="294"/>
      <c r="DU153" s="264"/>
    </row>
    <row r="154" spans="95:125" ht="7.5" customHeight="1">
      <c r="CQ154" s="270"/>
      <c r="CR154" s="270"/>
      <c r="CS154" s="270"/>
      <c r="CT154" s="270"/>
      <c r="CU154" s="270"/>
      <c r="CV154" s="270"/>
      <c r="CW154" s="270"/>
      <c r="CX154" s="270"/>
      <c r="DA154" s="294"/>
      <c r="DB154" s="294"/>
      <c r="DC154" s="294"/>
      <c r="DD154" s="294"/>
      <c r="DE154" s="294"/>
      <c r="DF154" s="294"/>
      <c r="DG154" s="294"/>
      <c r="DH154" s="294"/>
      <c r="DI154" s="294"/>
      <c r="DJ154" s="294"/>
      <c r="DK154" s="294"/>
      <c r="DL154" s="294"/>
      <c r="DM154" s="294"/>
      <c r="DN154" s="294"/>
      <c r="DO154" s="294"/>
      <c r="DP154" s="294"/>
      <c r="DQ154" s="294"/>
      <c r="DR154" s="294"/>
      <c r="DS154" s="294"/>
      <c r="DT154" s="294"/>
      <c r="DU154" s="270"/>
    </row>
    <row r="155" spans="95:125" ht="7.5" customHeight="1">
      <c r="CQ155" s="270"/>
      <c r="CR155" s="270"/>
      <c r="CS155" s="270"/>
      <c r="CT155" s="270"/>
      <c r="CU155" s="270"/>
      <c r="CV155" s="270"/>
      <c r="CW155" s="270"/>
      <c r="CX155" s="270"/>
      <c r="DU155" s="270"/>
    </row>
    <row r="156" spans="95:125" ht="7.5" customHeight="1">
      <c r="CQ156" s="270"/>
      <c r="CR156" s="270"/>
      <c r="CS156" s="270"/>
      <c r="CT156" s="270"/>
      <c r="CU156" s="270"/>
      <c r="CV156" s="270"/>
      <c r="CW156" s="270"/>
      <c r="CX156" s="270"/>
      <c r="DU156" s="270"/>
    </row>
    <row r="157" spans="95:102" ht="7.5" customHeight="1">
      <c r="CQ157" s="270"/>
      <c r="CR157" s="270"/>
      <c r="CS157" s="270"/>
      <c r="CT157" s="270"/>
      <c r="CU157" s="270"/>
      <c r="CV157" s="270"/>
      <c r="CW157" s="270"/>
      <c r="CX157" s="270"/>
    </row>
    <row r="158" spans="95:99" ht="7.5" customHeight="1">
      <c r="CQ158" s="270"/>
      <c r="CR158" s="270"/>
      <c r="CS158" s="270"/>
      <c r="CT158" s="270"/>
      <c r="CU158" s="270"/>
    </row>
    <row r="159" ht="7.5" customHeight="1">
      <c r="CU159" s="270"/>
    </row>
  </sheetData>
  <sheetProtection/>
  <mergeCells count="385">
    <mergeCell ref="BE39:BM41"/>
    <mergeCell ref="BE43:BM45"/>
    <mergeCell ref="BE47:BM49"/>
    <mergeCell ref="O33:S34"/>
    <mergeCell ref="T33:AA36"/>
    <mergeCell ref="AB33:AD35"/>
    <mergeCell ref="BE35:BM37"/>
    <mergeCell ref="AV23:AY24"/>
    <mergeCell ref="AJ33:AL35"/>
    <mergeCell ref="AV35:AY36"/>
    <mergeCell ref="AF33:AI35"/>
    <mergeCell ref="AN33:AQ35"/>
    <mergeCell ref="AJ31:AQ32"/>
    <mergeCell ref="AT29:AY30"/>
    <mergeCell ref="AR33:AR34"/>
    <mergeCell ref="AJ53:AL55"/>
    <mergeCell ref="AV37:AY38"/>
    <mergeCell ref="AT49:AY50"/>
    <mergeCell ref="AR51:AS52"/>
    <mergeCell ref="AV55:AY56"/>
    <mergeCell ref="AV39:AY40"/>
    <mergeCell ref="AR53:AR54"/>
    <mergeCell ref="AR55:AR56"/>
    <mergeCell ref="AV41:AY42"/>
    <mergeCell ref="AV43:AY44"/>
    <mergeCell ref="BE52:BU56"/>
    <mergeCell ref="AT51:AY52"/>
    <mergeCell ref="AV53:AY54"/>
    <mergeCell ref="AV57:AY58"/>
    <mergeCell ref="BZ43:CC44"/>
    <mergeCell ref="CD43:CG44"/>
    <mergeCell ref="CA37:CF38"/>
    <mergeCell ref="BN35:BR37"/>
    <mergeCell ref="BN39:BR41"/>
    <mergeCell ref="BN43:BR45"/>
    <mergeCell ref="BS37:BU39"/>
    <mergeCell ref="BS45:BU48"/>
    <mergeCell ref="BV39:BY40"/>
    <mergeCell ref="C59:E60"/>
    <mergeCell ref="L59:N60"/>
    <mergeCell ref="T49:AA50"/>
    <mergeCell ref="AB49:AI50"/>
    <mergeCell ref="AJ49:AQ50"/>
    <mergeCell ref="AB41:AD43"/>
    <mergeCell ref="AB57:AI60"/>
    <mergeCell ref="X57:AA59"/>
    <mergeCell ref="AN57:AQ59"/>
    <mergeCell ref="T51:AA52"/>
    <mergeCell ref="C61:E62"/>
    <mergeCell ref="L61:N62"/>
    <mergeCell ref="C63:E64"/>
    <mergeCell ref="L63:N64"/>
    <mergeCell ref="AS63:AU64"/>
    <mergeCell ref="AJ61:AQ64"/>
    <mergeCell ref="T61:V63"/>
    <mergeCell ref="F61:J62"/>
    <mergeCell ref="O61:S62"/>
    <mergeCell ref="AR61:AR62"/>
    <mergeCell ref="BS62:BV64"/>
    <mergeCell ref="BW61:BY63"/>
    <mergeCell ref="AB61:AD63"/>
    <mergeCell ref="AF53:AI55"/>
    <mergeCell ref="AN53:AQ55"/>
    <mergeCell ref="AS55:AU56"/>
    <mergeCell ref="AV63:AY64"/>
    <mergeCell ref="AJ57:AL59"/>
    <mergeCell ref="AV59:AY60"/>
    <mergeCell ref="AV61:AY62"/>
    <mergeCell ref="T57:V59"/>
    <mergeCell ref="C53:E54"/>
    <mergeCell ref="L53:N54"/>
    <mergeCell ref="AS53:AU54"/>
    <mergeCell ref="C57:E58"/>
    <mergeCell ref="L57:N58"/>
    <mergeCell ref="AS57:AU58"/>
    <mergeCell ref="F57:J58"/>
    <mergeCell ref="C55:E56"/>
    <mergeCell ref="L55:N56"/>
    <mergeCell ref="C43:E44"/>
    <mergeCell ref="L43:N44"/>
    <mergeCell ref="AS43:AU44"/>
    <mergeCell ref="O37:S38"/>
    <mergeCell ref="T41:V43"/>
    <mergeCell ref="X37:AA39"/>
    <mergeCell ref="AN37:AQ39"/>
    <mergeCell ref="O41:S42"/>
    <mergeCell ref="AB37:AI40"/>
    <mergeCell ref="C41:E42"/>
    <mergeCell ref="L41:N42"/>
    <mergeCell ref="AS41:AU42"/>
    <mergeCell ref="F41:J42"/>
    <mergeCell ref="T37:V39"/>
    <mergeCell ref="X41:AA43"/>
    <mergeCell ref="AF41:AI43"/>
    <mergeCell ref="AJ41:AQ44"/>
    <mergeCell ref="AJ37:AL39"/>
    <mergeCell ref="AR43:AR44"/>
    <mergeCell ref="AR39:AR40"/>
    <mergeCell ref="BJ17:BJ18"/>
    <mergeCell ref="BA17:BA18"/>
    <mergeCell ref="AS33:AU34"/>
    <mergeCell ref="AJ21:AQ24"/>
    <mergeCell ref="C29:S32"/>
    <mergeCell ref="AR31:AS32"/>
    <mergeCell ref="AT31:AY32"/>
    <mergeCell ref="F23:J23"/>
    <mergeCell ref="F33:J34"/>
    <mergeCell ref="C33:E34"/>
    <mergeCell ref="T9:AA10"/>
    <mergeCell ref="AB9:AI10"/>
    <mergeCell ref="AJ9:AQ10"/>
    <mergeCell ref="O17:S18"/>
    <mergeCell ref="BE13:BI14"/>
    <mergeCell ref="AV15:AY16"/>
    <mergeCell ref="BE17:BI18"/>
    <mergeCell ref="AV17:AY18"/>
    <mergeCell ref="AV13:AY14"/>
    <mergeCell ref="T11:AA12"/>
    <mergeCell ref="C39:E40"/>
    <mergeCell ref="L39:N40"/>
    <mergeCell ref="F21:J22"/>
    <mergeCell ref="C19:E20"/>
    <mergeCell ref="L19:N20"/>
    <mergeCell ref="C3:CN5"/>
    <mergeCell ref="C9:S12"/>
    <mergeCell ref="BB9:BR12"/>
    <mergeCell ref="AT9:AY10"/>
    <mergeCell ref="AR11:AS12"/>
    <mergeCell ref="AB11:AI12"/>
    <mergeCell ref="AJ11:AQ12"/>
    <mergeCell ref="T13:AA16"/>
    <mergeCell ref="F37:J38"/>
    <mergeCell ref="L33:N34"/>
    <mergeCell ref="AR37:AR38"/>
    <mergeCell ref="X21:AA23"/>
    <mergeCell ref="AF21:AI23"/>
    <mergeCell ref="O21:S22"/>
    <mergeCell ref="T31:AA32"/>
    <mergeCell ref="O23:S23"/>
    <mergeCell ref="AB21:AD23"/>
    <mergeCell ref="AN17:AQ19"/>
    <mergeCell ref="AB17:AI20"/>
    <mergeCell ref="T53:AA56"/>
    <mergeCell ref="AE41:AE43"/>
    <mergeCell ref="AE53:AE55"/>
    <mergeCell ref="AB53:AD55"/>
    <mergeCell ref="O39:S39"/>
    <mergeCell ref="AB51:AI52"/>
    <mergeCell ref="C35:E36"/>
    <mergeCell ref="L35:N36"/>
    <mergeCell ref="AS35:AU36"/>
    <mergeCell ref="C37:E38"/>
    <mergeCell ref="L37:N38"/>
    <mergeCell ref="AS37:AU38"/>
    <mergeCell ref="AR35:AR36"/>
    <mergeCell ref="CR13:CT14"/>
    <mergeCell ref="CU13:CX14"/>
    <mergeCell ref="BS9:BZ10"/>
    <mergeCell ref="CA9:CH10"/>
    <mergeCell ref="CI9:CP10"/>
    <mergeCell ref="T29:AA30"/>
    <mergeCell ref="AB29:AI30"/>
    <mergeCell ref="AJ29:AQ30"/>
    <mergeCell ref="AT11:AY12"/>
    <mergeCell ref="X17:AA19"/>
    <mergeCell ref="CE13:CH15"/>
    <mergeCell ref="BS13:BZ16"/>
    <mergeCell ref="X61:AA63"/>
    <mergeCell ref="AF61:AI63"/>
    <mergeCell ref="CS9:CX10"/>
    <mergeCell ref="C13:E14"/>
    <mergeCell ref="L13:N14"/>
    <mergeCell ref="AS13:AU14"/>
    <mergeCell ref="BB13:BD14"/>
    <mergeCell ref="BK13:BM14"/>
    <mergeCell ref="F13:J14"/>
    <mergeCell ref="BN13:BR14"/>
    <mergeCell ref="BB19:BD20"/>
    <mergeCell ref="BS11:BZ12"/>
    <mergeCell ref="CA11:CH12"/>
    <mergeCell ref="CI11:CP12"/>
    <mergeCell ref="AB13:AD15"/>
    <mergeCell ref="CA13:CC15"/>
    <mergeCell ref="AJ13:AL15"/>
    <mergeCell ref="CI13:CK15"/>
    <mergeCell ref="CR19:CT20"/>
    <mergeCell ref="CI21:CP24"/>
    <mergeCell ref="CA21:CC23"/>
    <mergeCell ref="AJ17:AL19"/>
    <mergeCell ref="CI17:CK19"/>
    <mergeCell ref="T21:V23"/>
    <mergeCell ref="BS21:BU23"/>
    <mergeCell ref="AV19:AY20"/>
    <mergeCell ref="AV21:AY22"/>
    <mergeCell ref="BB23:BD24"/>
    <mergeCell ref="C17:E18"/>
    <mergeCell ref="L17:N18"/>
    <mergeCell ref="AS17:AU18"/>
    <mergeCell ref="BB17:BD18"/>
    <mergeCell ref="BK17:BM18"/>
    <mergeCell ref="CR17:CT18"/>
    <mergeCell ref="F17:J18"/>
    <mergeCell ref="BN17:BR18"/>
    <mergeCell ref="T17:V19"/>
    <mergeCell ref="BS17:BU19"/>
    <mergeCell ref="CR15:CT16"/>
    <mergeCell ref="CU21:CX22"/>
    <mergeCell ref="CU19:CX20"/>
    <mergeCell ref="C21:E22"/>
    <mergeCell ref="L21:N22"/>
    <mergeCell ref="AS21:AU22"/>
    <mergeCell ref="BB21:BD22"/>
    <mergeCell ref="BK21:BM22"/>
    <mergeCell ref="CR21:CT22"/>
    <mergeCell ref="CA17:CH20"/>
    <mergeCell ref="BE21:BI22"/>
    <mergeCell ref="CS11:CX12"/>
    <mergeCell ref="CU15:CX16"/>
    <mergeCell ref="CU23:CX24"/>
    <mergeCell ref="CU17:CX18"/>
    <mergeCell ref="C15:E16"/>
    <mergeCell ref="L15:N16"/>
    <mergeCell ref="AS15:AU16"/>
    <mergeCell ref="BB15:BD16"/>
    <mergeCell ref="BK15:BM16"/>
    <mergeCell ref="BK19:BM20"/>
    <mergeCell ref="BV17:BV19"/>
    <mergeCell ref="BK23:BM24"/>
    <mergeCell ref="BN47:BR49"/>
    <mergeCell ref="CA40:CF41"/>
    <mergeCell ref="C23:E24"/>
    <mergeCell ref="L23:N24"/>
    <mergeCell ref="AS23:AU24"/>
    <mergeCell ref="BJ21:BJ22"/>
    <mergeCell ref="BV21:BV23"/>
    <mergeCell ref="CO47:CS49"/>
    <mergeCell ref="CT47:CX49"/>
    <mergeCell ref="CH47:CK48"/>
    <mergeCell ref="CT35:CX37"/>
    <mergeCell ref="CH39:CK40"/>
    <mergeCell ref="BV47:BZ48"/>
    <mergeCell ref="CT43:CX45"/>
    <mergeCell ref="CL37:CN39"/>
    <mergeCell ref="CL45:CN48"/>
    <mergeCell ref="CH42:CK43"/>
    <mergeCell ref="CQ11:CR12"/>
    <mergeCell ref="CO35:CS37"/>
    <mergeCell ref="BU31:CH34"/>
    <mergeCell ref="CO39:CS41"/>
    <mergeCell ref="CT39:CX41"/>
    <mergeCell ref="CO43:CS45"/>
    <mergeCell ref="CQ21:CQ22"/>
    <mergeCell ref="CQ23:CQ24"/>
    <mergeCell ref="CR23:CT24"/>
    <mergeCell ref="CE21:CH23"/>
    <mergeCell ref="AS61:AU62"/>
    <mergeCell ref="CL13:CL15"/>
    <mergeCell ref="CL17:CL19"/>
    <mergeCell ref="CQ9:CQ10"/>
    <mergeCell ref="CQ13:CQ14"/>
    <mergeCell ref="CQ15:CQ16"/>
    <mergeCell ref="CQ17:CQ18"/>
    <mergeCell ref="CQ19:CQ20"/>
    <mergeCell ref="CM17:CP19"/>
    <mergeCell ref="CM13:CP15"/>
    <mergeCell ref="CD13:CD15"/>
    <mergeCell ref="CD21:CD23"/>
    <mergeCell ref="BW17:BZ19"/>
    <mergeCell ref="BW21:BZ23"/>
    <mergeCell ref="AR63:AR64"/>
    <mergeCell ref="AZ13:AZ14"/>
    <mergeCell ref="AZ17:AZ18"/>
    <mergeCell ref="AZ21:AZ22"/>
    <mergeCell ref="BA13:BA14"/>
    <mergeCell ref="AR49:AR50"/>
    <mergeCell ref="AR57:AR58"/>
    <mergeCell ref="AR59:AR60"/>
    <mergeCell ref="AS39:AU40"/>
    <mergeCell ref="AR41:AR42"/>
    <mergeCell ref="AS59:AU60"/>
    <mergeCell ref="AR9:AR10"/>
    <mergeCell ref="AR13:AR14"/>
    <mergeCell ref="AR15:AR16"/>
    <mergeCell ref="AR17:AR18"/>
    <mergeCell ref="AR19:AR20"/>
    <mergeCell ref="AR21:AR22"/>
    <mergeCell ref="AE61:AE63"/>
    <mergeCell ref="AM13:AM15"/>
    <mergeCell ref="AM17:AM19"/>
    <mergeCell ref="AM33:AM35"/>
    <mergeCell ref="AM37:AM39"/>
    <mergeCell ref="AM53:AM55"/>
    <mergeCell ref="AM57:AM59"/>
    <mergeCell ref="AB31:AI32"/>
    <mergeCell ref="AJ51:AQ52"/>
    <mergeCell ref="K57:K58"/>
    <mergeCell ref="K61:K62"/>
    <mergeCell ref="W17:W19"/>
    <mergeCell ref="W21:W23"/>
    <mergeCell ref="W37:W39"/>
    <mergeCell ref="W41:W43"/>
    <mergeCell ref="W57:W59"/>
    <mergeCell ref="W61:W63"/>
    <mergeCell ref="C49:S52"/>
    <mergeCell ref="O57:S58"/>
    <mergeCell ref="B41:B42"/>
    <mergeCell ref="B53:B54"/>
    <mergeCell ref="B57:B58"/>
    <mergeCell ref="B61:B62"/>
    <mergeCell ref="K13:K14"/>
    <mergeCell ref="K17:K18"/>
    <mergeCell ref="K21:K22"/>
    <mergeCell ref="K33:K34"/>
    <mergeCell ref="K37:K38"/>
    <mergeCell ref="K41:K42"/>
    <mergeCell ref="F59:J59"/>
    <mergeCell ref="O59:S59"/>
    <mergeCell ref="F63:J63"/>
    <mergeCell ref="O63:S63"/>
    <mergeCell ref="B13:B14"/>
    <mergeCell ref="B17:B18"/>
    <mergeCell ref="B21:B22"/>
    <mergeCell ref="B33:B34"/>
    <mergeCell ref="B37:B38"/>
    <mergeCell ref="F39:J39"/>
    <mergeCell ref="BA21:BA22"/>
    <mergeCell ref="BN21:BR22"/>
    <mergeCell ref="F43:J43"/>
    <mergeCell ref="O43:S43"/>
    <mergeCell ref="F55:J55"/>
    <mergeCell ref="O55:S55"/>
    <mergeCell ref="F53:J54"/>
    <mergeCell ref="O53:S54"/>
    <mergeCell ref="K53:K54"/>
    <mergeCell ref="AV33:AY34"/>
    <mergeCell ref="AN13:AQ15"/>
    <mergeCell ref="O13:S14"/>
    <mergeCell ref="BE23:BI23"/>
    <mergeCell ref="BN23:BR23"/>
    <mergeCell ref="F35:J35"/>
    <mergeCell ref="O35:S35"/>
    <mergeCell ref="AE21:AE23"/>
    <mergeCell ref="AE33:AE35"/>
    <mergeCell ref="AR23:AR24"/>
    <mergeCell ref="AR29:AR30"/>
    <mergeCell ref="BE15:BI15"/>
    <mergeCell ref="BN15:BR15"/>
    <mergeCell ref="F19:J19"/>
    <mergeCell ref="O19:S19"/>
    <mergeCell ref="BE19:BI19"/>
    <mergeCell ref="BN19:BR19"/>
    <mergeCell ref="AE13:AE15"/>
    <mergeCell ref="BJ13:BJ14"/>
    <mergeCell ref="AS19:AU20"/>
    <mergeCell ref="AF13:AI15"/>
    <mergeCell ref="AQ76:AV77"/>
    <mergeCell ref="BN73:BS76"/>
    <mergeCell ref="E6:T6"/>
    <mergeCell ref="C27:AY28"/>
    <mergeCell ref="C7:AY8"/>
    <mergeCell ref="BA7:CW8"/>
    <mergeCell ref="C47:AY48"/>
    <mergeCell ref="V6:CL6"/>
    <mergeCell ref="F15:J15"/>
    <mergeCell ref="O15:S15"/>
    <mergeCell ref="R81:AA84"/>
    <mergeCell ref="AB81:AK84"/>
    <mergeCell ref="AL83:AP84"/>
    <mergeCell ref="AX83:BA84"/>
    <mergeCell ref="C66:CW67"/>
    <mergeCell ref="R73:AA76"/>
    <mergeCell ref="AB73:AK76"/>
    <mergeCell ref="AQ73:AV74"/>
    <mergeCell ref="BB73:BM76"/>
    <mergeCell ref="AL75:AO76"/>
    <mergeCell ref="BN80:BR84"/>
    <mergeCell ref="BE58:BO61"/>
    <mergeCell ref="BE62:BO65"/>
    <mergeCell ref="AG69:BF71"/>
    <mergeCell ref="AN78:AO79"/>
    <mergeCell ref="AX78:AY79"/>
    <mergeCell ref="AP79:AS80"/>
    <mergeCell ref="AT79:AW80"/>
    <mergeCell ref="BB80:BM84"/>
    <mergeCell ref="AX75:BA76"/>
  </mergeCells>
  <conditionalFormatting sqref="BS13:BZ16 CL13 CI13 CD13 CA16:CP16 T33:AA36 T53:AA56 AJ33 AE33 AB36:AQ36 AM53 AB53 T13:AA16 AM13 AJ53 AB13 AE53 AB56:AQ56 AJ13 AE13 AB16:AQ16 AM33 AB33 CA13">
    <cfRule type="expression" priority="3" dxfId="25" stopIfTrue="1">
      <formula>$AV$16=2</formula>
    </cfRule>
    <cfRule type="expression" priority="4" dxfId="26" stopIfTrue="1">
      <formula>$AV$16=1</formula>
    </cfRule>
  </conditionalFormatting>
  <conditionalFormatting sqref="T37 W37 AM37 T40:AA40 AJ40:AQ40 T57 W57 AM57 T60:AA60 AJ60:AQ60 T17 W17 AM17 T20:AA20 AJ20:AQ20 AB17:AJ17 AB18:AI20 AB57:AJ57 AB58:AI60 AB37:AJ37 AB38:AI40 BS17 BV17 CL17 BS20:BZ20 CI20:CP20 CA17:CI17 CA18:CH20">
    <cfRule type="expression" priority="5" dxfId="25" stopIfTrue="1">
      <formula>$AV$20=2</formula>
    </cfRule>
    <cfRule type="expression" priority="6" dxfId="26" stopIfTrue="1">
      <formula>$AV$20=1</formula>
    </cfRule>
  </conditionalFormatting>
  <conditionalFormatting sqref="T41 W41 AB41 AE41 AJ41:AQ44 T44:AI44 T61 W61 AB61 AE61 AJ61:AQ64 T64:AI64 T21 W21 AB21 AE21 AJ21:AQ24 T24:AI24 BS21 BV21 CA21 CD21 CI21:CP24 BS24:CH24">
    <cfRule type="expression" priority="7" dxfId="25" stopIfTrue="1">
      <formula>$AV$24=2</formula>
    </cfRule>
    <cfRule type="expression" priority="8" dxfId="26" stopIfTrue="1">
      <formula>$AV$24=1</formula>
    </cfRule>
  </conditionalFormatting>
  <conditionalFormatting sqref="BI25 BQ25 CK25:CN25 AM25:AY25 S25 K25">
    <cfRule type="expression" priority="1" dxfId="27" stopIfTrue="1">
      <formula>"2位"</formula>
    </cfRule>
    <cfRule type="expression" priority="2" dxfId="28" stopIfTrue="1">
      <formula>"1位"</formula>
    </cfRule>
  </conditionalFormatting>
  <printOptions/>
  <pageMargins left="0" right="0" top="0" bottom="0" header="0.31496062992125984" footer="0.31496062992125984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B2:EN129"/>
  <sheetViews>
    <sheetView tabSelected="1" zoomScaleSheetLayoutView="100" zoomScalePageLayoutView="0" workbookViewId="0" topLeftCell="C33">
      <selection activeCell="AG24" sqref="AG24:AI26"/>
    </sheetView>
  </sheetViews>
  <sheetFormatPr defaultColWidth="1.875" defaultRowHeight="7.5" customHeight="1"/>
  <cols>
    <col min="1" max="2" width="1.875" style="66" hidden="1" customWidth="1"/>
    <col min="3" max="3" width="1.875" style="66" customWidth="1"/>
    <col min="4" max="4" width="4.125" style="66" customWidth="1"/>
    <col min="5" max="5" width="2.625" style="66" hidden="1" customWidth="1"/>
    <col min="6" max="6" width="3.125" style="66" hidden="1" customWidth="1"/>
    <col min="7" max="7" width="2.75390625" style="66" hidden="1" customWidth="1"/>
    <col min="8" max="8" width="3.375" style="66" hidden="1" customWidth="1"/>
    <col min="9" max="9" width="0.875" style="66" hidden="1" customWidth="1"/>
    <col min="10" max="10" width="0.37109375" style="66" customWidth="1"/>
    <col min="11" max="12" width="1.875" style="66" customWidth="1"/>
    <col min="13" max="13" width="0.74609375" style="66" customWidth="1"/>
    <col min="14" max="14" width="1.875" style="66" customWidth="1"/>
    <col min="15" max="15" width="2.00390625" style="66" customWidth="1"/>
    <col min="16" max="16" width="0.6171875" style="66" customWidth="1"/>
    <col min="17" max="18" width="1.625" style="66" hidden="1" customWidth="1"/>
    <col min="19" max="19" width="1.875" style="66" hidden="1" customWidth="1"/>
    <col min="20" max="20" width="1.875" style="66" customWidth="1"/>
    <col min="21" max="22" width="1.4921875" style="66" customWidth="1"/>
    <col min="23" max="23" width="0.37109375" style="66" customWidth="1"/>
    <col min="24" max="24" width="2.375" style="66" customWidth="1"/>
    <col min="25" max="25" width="1.4921875" style="66" customWidth="1"/>
    <col min="26" max="26" width="1.875" style="66" customWidth="1"/>
    <col min="27" max="27" width="0.6171875" style="66" customWidth="1"/>
    <col min="28" max="28" width="1.4921875" style="66" customWidth="1"/>
    <col min="29" max="29" width="0.5" style="66" customWidth="1"/>
    <col min="30" max="30" width="1.75390625" style="66" customWidth="1"/>
    <col min="31" max="31" width="1.625" style="66" customWidth="1"/>
    <col min="32" max="33" width="1.4921875" style="66" customWidth="1"/>
    <col min="34" max="34" width="1.875" style="66" customWidth="1"/>
    <col min="35" max="35" width="0.6171875" style="66" customWidth="1"/>
    <col min="36" max="36" width="1.625" style="66" customWidth="1"/>
    <col min="37" max="37" width="0.12890625" style="66" customWidth="1"/>
    <col min="38" max="38" width="1.875" style="66" customWidth="1"/>
    <col min="39" max="39" width="1.37890625" style="66" customWidth="1"/>
    <col min="40" max="40" width="2.00390625" style="66" customWidth="1"/>
    <col min="41" max="41" width="1.25" style="66" customWidth="1"/>
    <col min="42" max="42" width="2.625" style="66" customWidth="1"/>
    <col min="43" max="43" width="0.5" style="66" customWidth="1"/>
    <col min="44" max="44" width="1.4921875" style="66" customWidth="1"/>
    <col min="45" max="46" width="0.37109375" style="66" customWidth="1"/>
    <col min="47" max="47" width="0.74609375" style="66" customWidth="1"/>
    <col min="48" max="48" width="3.75390625" style="66" customWidth="1"/>
    <col min="49" max="49" width="1.625" style="66" customWidth="1"/>
    <col min="50" max="50" width="1.875" style="66" customWidth="1"/>
    <col min="51" max="51" width="0.6171875" style="66" customWidth="1"/>
    <col min="52" max="52" width="1.4921875" style="66" customWidth="1"/>
    <col min="53" max="53" width="0.2421875" style="66" customWidth="1"/>
    <col min="54" max="54" width="2.125" style="66" customWidth="1"/>
    <col min="55" max="55" width="0.5" style="66" customWidth="1"/>
    <col min="56" max="56" width="1.12109375" style="66" customWidth="1"/>
    <col min="57" max="58" width="1.875" style="66" customWidth="1"/>
    <col min="59" max="59" width="0.12890625" style="66" customWidth="1"/>
    <col min="60" max="60" width="1.625" style="66" customWidth="1"/>
    <col min="61" max="61" width="1.875" style="66" hidden="1" customWidth="1"/>
    <col min="62" max="62" width="1.875" style="66" customWidth="1"/>
    <col min="63" max="63" width="0.37109375" style="66" customWidth="1"/>
    <col min="64" max="64" width="1.875" style="66" customWidth="1"/>
    <col min="65" max="65" width="6.50390625" style="66" customWidth="1"/>
    <col min="66" max="67" width="1.875" style="66" customWidth="1"/>
    <col min="68" max="68" width="2.25390625" style="66" customWidth="1"/>
    <col min="69" max="16384" width="1.875" style="66" customWidth="1"/>
  </cols>
  <sheetData>
    <row r="1" ht="4.5" customHeight="1"/>
    <row r="2" spans="6:92" ht="12" customHeight="1">
      <c r="F2" s="788" t="s">
        <v>1499</v>
      </c>
      <c r="G2" s="788"/>
      <c r="H2" s="788"/>
      <c r="I2" s="788"/>
      <c r="J2" s="788"/>
      <c r="K2" s="788"/>
      <c r="L2" s="788"/>
      <c r="M2" s="788"/>
      <c r="N2" s="788"/>
      <c r="O2" s="788"/>
      <c r="P2" s="788"/>
      <c r="Q2" s="788"/>
      <c r="R2" s="788"/>
      <c r="S2" s="788"/>
      <c r="T2" s="788"/>
      <c r="U2" s="788"/>
      <c r="V2" s="788"/>
      <c r="W2" s="788"/>
      <c r="X2" s="788"/>
      <c r="Y2" s="788"/>
      <c r="Z2" s="788"/>
      <c r="AA2" s="788"/>
      <c r="AB2" s="788"/>
      <c r="AC2" s="788"/>
      <c r="AD2" s="788"/>
      <c r="AE2" s="788"/>
      <c r="AF2" s="788"/>
      <c r="AG2" s="788"/>
      <c r="AH2" s="788"/>
      <c r="AI2" s="788"/>
      <c r="AJ2" s="788"/>
      <c r="AK2" s="788"/>
      <c r="AL2" s="788"/>
      <c r="AM2" s="788"/>
      <c r="AN2" s="788"/>
      <c r="AO2" s="788"/>
      <c r="AP2" s="788"/>
      <c r="AQ2" s="788"/>
      <c r="AR2" s="788"/>
      <c r="AS2" s="788"/>
      <c r="AT2" s="788"/>
      <c r="AU2" s="788"/>
      <c r="AV2" s="788"/>
      <c r="AW2" s="788"/>
      <c r="AX2" s="788"/>
      <c r="AY2" s="788"/>
      <c r="AZ2" s="788"/>
      <c r="BA2" s="788"/>
      <c r="BB2" s="788"/>
      <c r="BC2" s="788"/>
      <c r="BD2" s="788"/>
      <c r="BE2" s="788"/>
      <c r="BF2" s="788"/>
      <c r="BG2" s="788"/>
      <c r="BH2" s="788"/>
      <c r="BI2" s="788"/>
      <c r="BJ2" s="788"/>
      <c r="BK2" s="788"/>
      <c r="BL2" s="788"/>
      <c r="BM2" s="788"/>
      <c r="BN2" s="788"/>
      <c r="BO2" s="788"/>
      <c r="BP2" s="788"/>
      <c r="BQ2" s="788"/>
      <c r="BR2" s="92"/>
      <c r="BS2" s="92"/>
      <c r="BT2" s="92"/>
      <c r="BU2" s="92"/>
      <c r="BV2" s="92"/>
      <c r="BW2" s="92"/>
      <c r="BX2" s="92"/>
      <c r="BY2" s="92"/>
      <c r="BZ2" s="92"/>
      <c r="CA2" s="92"/>
      <c r="CB2" s="92"/>
      <c r="CC2" s="92"/>
      <c r="CD2" s="92"/>
      <c r="CE2" s="92"/>
      <c r="CF2" s="92"/>
      <c r="CG2" s="92"/>
      <c r="CH2" s="92"/>
      <c r="CI2" s="92"/>
      <c r="CJ2" s="92"/>
      <c r="CK2" s="92"/>
      <c r="CL2" s="92"/>
      <c r="CM2" s="92"/>
      <c r="CN2" s="92"/>
    </row>
    <row r="3" spans="6:92" ht="9.75" customHeight="1">
      <c r="F3" s="788"/>
      <c r="G3" s="788"/>
      <c r="H3" s="788"/>
      <c r="I3" s="788"/>
      <c r="J3" s="788"/>
      <c r="K3" s="788"/>
      <c r="L3" s="788"/>
      <c r="M3" s="788"/>
      <c r="N3" s="788"/>
      <c r="O3" s="788"/>
      <c r="P3" s="788"/>
      <c r="Q3" s="788"/>
      <c r="R3" s="788"/>
      <c r="S3" s="788"/>
      <c r="T3" s="788"/>
      <c r="U3" s="788"/>
      <c r="V3" s="788"/>
      <c r="W3" s="788"/>
      <c r="X3" s="788"/>
      <c r="Y3" s="788"/>
      <c r="Z3" s="788"/>
      <c r="AA3" s="788"/>
      <c r="AB3" s="788"/>
      <c r="AC3" s="788"/>
      <c r="AD3" s="788"/>
      <c r="AE3" s="788"/>
      <c r="AF3" s="788"/>
      <c r="AG3" s="788"/>
      <c r="AH3" s="788"/>
      <c r="AI3" s="788"/>
      <c r="AJ3" s="788"/>
      <c r="AK3" s="788"/>
      <c r="AL3" s="788"/>
      <c r="AM3" s="788"/>
      <c r="AN3" s="788"/>
      <c r="AO3" s="788"/>
      <c r="AP3" s="788"/>
      <c r="AQ3" s="788"/>
      <c r="AR3" s="788"/>
      <c r="AS3" s="788"/>
      <c r="AT3" s="788"/>
      <c r="AU3" s="788"/>
      <c r="AV3" s="788"/>
      <c r="AW3" s="788"/>
      <c r="AX3" s="788"/>
      <c r="AY3" s="788"/>
      <c r="AZ3" s="788"/>
      <c r="BA3" s="788"/>
      <c r="BB3" s="788"/>
      <c r="BC3" s="788"/>
      <c r="BD3" s="788"/>
      <c r="BE3" s="788"/>
      <c r="BF3" s="788"/>
      <c r="BG3" s="788"/>
      <c r="BH3" s="788"/>
      <c r="BI3" s="788"/>
      <c r="BJ3" s="788"/>
      <c r="BK3" s="788"/>
      <c r="BL3" s="788"/>
      <c r="BM3" s="788"/>
      <c r="BN3" s="788"/>
      <c r="BO3" s="788"/>
      <c r="BP3" s="788"/>
      <c r="BQ3" s="788"/>
      <c r="BR3" s="92"/>
      <c r="BS3" s="92"/>
      <c r="BT3" s="92"/>
      <c r="BU3" s="92"/>
      <c r="BV3" s="92"/>
      <c r="BW3" s="92"/>
      <c r="BX3" s="92"/>
      <c r="BY3" s="92"/>
      <c r="BZ3" s="92"/>
      <c r="CA3" s="92"/>
      <c r="CB3" s="92"/>
      <c r="CC3" s="92"/>
      <c r="CD3" s="92"/>
      <c r="CE3" s="92"/>
      <c r="CF3" s="92"/>
      <c r="CG3" s="92"/>
      <c r="CH3" s="92"/>
      <c r="CI3" s="92"/>
      <c r="CJ3" s="92"/>
      <c r="CK3" s="92"/>
      <c r="CL3" s="92"/>
      <c r="CM3" s="92"/>
      <c r="CN3" s="92"/>
    </row>
    <row r="4" spans="6:92" ht="9.75" customHeight="1">
      <c r="F4" s="95"/>
      <c r="G4" s="95"/>
      <c r="H4" s="95"/>
      <c r="I4" s="95"/>
      <c r="J4" s="95"/>
      <c r="K4" s="788" t="s">
        <v>1435</v>
      </c>
      <c r="L4" s="788"/>
      <c r="M4" s="788"/>
      <c r="N4" s="788"/>
      <c r="O4" s="788"/>
      <c r="P4" s="788"/>
      <c r="Q4" s="788"/>
      <c r="R4" s="788"/>
      <c r="S4" s="788"/>
      <c r="T4" s="788"/>
      <c r="U4" s="788"/>
      <c r="V4" s="788"/>
      <c r="W4" s="788"/>
      <c r="X4" s="788"/>
      <c r="Y4" s="788"/>
      <c r="Z4" s="788"/>
      <c r="AA4" s="788"/>
      <c r="AB4" s="788"/>
      <c r="AC4" s="95"/>
      <c r="AD4" s="95"/>
      <c r="AE4" s="788" t="s">
        <v>1436</v>
      </c>
      <c r="AF4" s="788"/>
      <c r="AG4" s="788"/>
      <c r="AH4" s="788"/>
      <c r="AI4" s="788"/>
      <c r="AJ4" s="788"/>
      <c r="AK4" s="788"/>
      <c r="AL4" s="788"/>
      <c r="AM4" s="788"/>
      <c r="AN4" s="788"/>
      <c r="AO4" s="788"/>
      <c r="AP4" s="788"/>
      <c r="AQ4" s="788"/>
      <c r="AR4" s="788"/>
      <c r="AS4" s="788"/>
      <c r="AT4" s="788"/>
      <c r="AU4" s="788"/>
      <c r="AV4" s="788"/>
      <c r="AW4" s="788"/>
      <c r="AX4" s="788"/>
      <c r="AY4" s="788"/>
      <c r="AZ4" s="788"/>
      <c r="BA4" s="788"/>
      <c r="BB4" s="788"/>
      <c r="BC4" s="788"/>
      <c r="BD4" s="788"/>
      <c r="BE4" s="788"/>
      <c r="BF4" s="788"/>
      <c r="BG4" s="788"/>
      <c r="BH4" s="788"/>
      <c r="BI4" s="788"/>
      <c r="BJ4" s="788"/>
      <c r="BK4" s="788"/>
      <c r="BL4" s="788"/>
      <c r="BM4" s="788"/>
      <c r="BN4" s="788"/>
      <c r="BO4" s="788"/>
      <c r="BP4" s="788"/>
      <c r="BQ4" s="788"/>
      <c r="BR4" s="788"/>
      <c r="BS4" s="788"/>
      <c r="BT4" s="788"/>
      <c r="BU4" s="92"/>
      <c r="BV4" s="92"/>
      <c r="BW4" s="92"/>
      <c r="BX4" s="92"/>
      <c r="BY4" s="92"/>
      <c r="BZ4" s="92"/>
      <c r="CA4" s="92"/>
      <c r="CB4" s="92"/>
      <c r="CC4" s="92"/>
      <c r="CD4" s="92"/>
      <c r="CE4" s="92"/>
      <c r="CF4" s="92"/>
      <c r="CG4" s="92"/>
      <c r="CH4" s="92"/>
      <c r="CI4" s="92"/>
      <c r="CJ4" s="92"/>
      <c r="CK4" s="92"/>
      <c r="CL4" s="92"/>
      <c r="CM4" s="92"/>
      <c r="CN4" s="92"/>
    </row>
    <row r="5" spans="6:92" ht="17.25" customHeight="1">
      <c r="F5" s="95"/>
      <c r="G5" s="95"/>
      <c r="H5" s="95"/>
      <c r="I5" s="95"/>
      <c r="J5" s="95"/>
      <c r="K5" s="788"/>
      <c r="L5" s="788"/>
      <c r="M5" s="788"/>
      <c r="N5" s="788"/>
      <c r="O5" s="788"/>
      <c r="P5" s="788"/>
      <c r="Q5" s="788"/>
      <c r="R5" s="788"/>
      <c r="S5" s="788"/>
      <c r="T5" s="788"/>
      <c r="U5" s="788"/>
      <c r="V5" s="788"/>
      <c r="W5" s="788"/>
      <c r="X5" s="788"/>
      <c r="Y5" s="788"/>
      <c r="Z5" s="788"/>
      <c r="AA5" s="788"/>
      <c r="AB5" s="788"/>
      <c r="AC5" s="95"/>
      <c r="AD5" s="95"/>
      <c r="AE5" s="788"/>
      <c r="AF5" s="788"/>
      <c r="AG5" s="788"/>
      <c r="AH5" s="788"/>
      <c r="AI5" s="788"/>
      <c r="AJ5" s="788"/>
      <c r="AK5" s="788"/>
      <c r="AL5" s="788"/>
      <c r="AM5" s="788"/>
      <c r="AN5" s="788"/>
      <c r="AO5" s="788"/>
      <c r="AP5" s="788"/>
      <c r="AQ5" s="788"/>
      <c r="AR5" s="788"/>
      <c r="AS5" s="788"/>
      <c r="AT5" s="788"/>
      <c r="AU5" s="788"/>
      <c r="AV5" s="788"/>
      <c r="AW5" s="788"/>
      <c r="AX5" s="788"/>
      <c r="AY5" s="788"/>
      <c r="AZ5" s="788"/>
      <c r="BA5" s="788"/>
      <c r="BB5" s="788"/>
      <c r="BC5" s="788"/>
      <c r="BD5" s="788"/>
      <c r="BE5" s="788"/>
      <c r="BF5" s="788"/>
      <c r="BG5" s="788"/>
      <c r="BH5" s="788"/>
      <c r="BI5" s="788"/>
      <c r="BJ5" s="788"/>
      <c r="BK5" s="788"/>
      <c r="BL5" s="788"/>
      <c r="BM5" s="788"/>
      <c r="BN5" s="788"/>
      <c r="BO5" s="788"/>
      <c r="BP5" s="788"/>
      <c r="BQ5" s="788"/>
      <c r="BR5" s="788"/>
      <c r="BS5" s="788"/>
      <c r="BT5" s="788"/>
      <c r="BU5" s="92"/>
      <c r="BV5" s="92"/>
      <c r="BW5" s="92"/>
      <c r="BX5" s="92"/>
      <c r="BY5" s="92"/>
      <c r="BZ5" s="92"/>
      <c r="CA5" s="92"/>
      <c r="CB5" s="92"/>
      <c r="CC5" s="92"/>
      <c r="CD5" s="92"/>
      <c r="CE5" s="92"/>
      <c r="CF5" s="92"/>
      <c r="CG5" s="92"/>
      <c r="CH5" s="92"/>
      <c r="CI5" s="92"/>
      <c r="CJ5" s="92"/>
      <c r="CK5" s="92"/>
      <c r="CL5" s="92"/>
      <c r="CM5" s="92"/>
      <c r="CN5" s="92"/>
    </row>
    <row r="6" spans="6:66" ht="12" customHeight="1">
      <c r="F6" s="789" t="s">
        <v>1441</v>
      </c>
      <c r="G6" s="789"/>
      <c r="H6" s="789"/>
      <c r="I6" s="789"/>
      <c r="J6" s="789"/>
      <c r="K6" s="789"/>
      <c r="L6" s="789"/>
      <c r="M6" s="789"/>
      <c r="N6" s="789"/>
      <c r="O6" s="789"/>
      <c r="P6" s="789"/>
      <c r="Q6" s="789"/>
      <c r="R6" s="789"/>
      <c r="S6" s="789"/>
      <c r="T6" s="789"/>
      <c r="U6" s="789"/>
      <c r="V6" s="789"/>
      <c r="W6" s="789"/>
      <c r="X6" s="789"/>
      <c r="Y6" s="789"/>
      <c r="Z6" s="789"/>
      <c r="AA6" s="789"/>
      <c r="AB6" s="789"/>
      <c r="AC6" s="789"/>
      <c r="AD6" s="789"/>
      <c r="AE6" s="789"/>
      <c r="AF6" s="789"/>
      <c r="AG6" s="789"/>
      <c r="AH6" s="789"/>
      <c r="AI6" s="789"/>
      <c r="AJ6" s="789"/>
      <c r="AK6" s="789"/>
      <c r="AL6" s="789"/>
      <c r="AM6" s="789"/>
      <c r="AN6" s="789"/>
      <c r="AO6" s="789"/>
      <c r="AP6" s="789"/>
      <c r="AQ6" s="789"/>
      <c r="AR6" s="789"/>
      <c r="AS6" s="789"/>
      <c r="AT6" s="789"/>
      <c r="AU6" s="789"/>
      <c r="AV6" s="789"/>
      <c r="AW6" s="789"/>
      <c r="AX6" s="789"/>
      <c r="AY6" s="789"/>
      <c r="AZ6" s="789"/>
      <c r="BA6" s="789"/>
      <c r="BB6" s="789"/>
      <c r="BC6" s="789"/>
      <c r="BD6" s="789"/>
      <c r="BE6" s="789"/>
      <c r="BF6" s="789"/>
      <c r="BG6" s="789"/>
      <c r="BH6" s="789"/>
      <c r="BI6" s="789"/>
      <c r="BJ6" s="789"/>
      <c r="BK6" s="789"/>
      <c r="BL6" s="789"/>
      <c r="BM6" s="789"/>
      <c r="BN6" s="789"/>
    </row>
    <row r="7" spans="6:66" ht="14.25" customHeight="1" thickBot="1">
      <c r="F7" s="790"/>
      <c r="G7" s="790"/>
      <c r="H7" s="790"/>
      <c r="I7" s="790"/>
      <c r="J7" s="790"/>
      <c r="K7" s="790"/>
      <c r="L7" s="790"/>
      <c r="M7" s="790"/>
      <c r="N7" s="790"/>
      <c r="O7" s="790"/>
      <c r="P7" s="790"/>
      <c r="Q7" s="790"/>
      <c r="R7" s="790"/>
      <c r="S7" s="790"/>
      <c r="T7" s="790"/>
      <c r="U7" s="790"/>
      <c r="V7" s="790"/>
      <c r="W7" s="790"/>
      <c r="X7" s="790"/>
      <c r="Y7" s="790"/>
      <c r="Z7" s="790"/>
      <c r="AA7" s="790"/>
      <c r="AB7" s="790"/>
      <c r="AC7" s="790"/>
      <c r="AD7" s="790"/>
      <c r="AE7" s="790"/>
      <c r="AF7" s="790"/>
      <c r="AG7" s="790"/>
      <c r="AH7" s="790"/>
      <c r="AI7" s="790"/>
      <c r="AJ7" s="790"/>
      <c r="AK7" s="790"/>
      <c r="AL7" s="790"/>
      <c r="AM7" s="790"/>
      <c r="AN7" s="790"/>
      <c r="AO7" s="790"/>
      <c r="AP7" s="790"/>
      <c r="AQ7" s="790"/>
      <c r="AR7" s="790"/>
      <c r="AS7" s="790"/>
      <c r="AT7" s="790"/>
      <c r="AU7" s="790"/>
      <c r="AV7" s="790"/>
      <c r="AW7" s="790"/>
      <c r="AX7" s="790"/>
      <c r="AY7" s="790"/>
      <c r="AZ7" s="790"/>
      <c r="BA7" s="790"/>
      <c r="BB7" s="790"/>
      <c r="BC7" s="790"/>
      <c r="BD7" s="790"/>
      <c r="BE7" s="790"/>
      <c r="BF7" s="790"/>
      <c r="BG7" s="790"/>
      <c r="BH7" s="790"/>
      <c r="BI7" s="790"/>
      <c r="BJ7" s="790"/>
      <c r="BK7" s="790"/>
      <c r="BL7" s="790"/>
      <c r="BM7" s="790"/>
      <c r="BN7" s="790"/>
    </row>
    <row r="8" spans="2:72" ht="18.75" customHeight="1">
      <c r="B8" s="317"/>
      <c r="D8" s="317"/>
      <c r="F8" s="740" t="s">
        <v>2</v>
      </c>
      <c r="G8" s="616"/>
      <c r="H8" s="616"/>
      <c r="I8" s="616"/>
      <c r="J8" s="616"/>
      <c r="K8" s="616"/>
      <c r="L8" s="616"/>
      <c r="M8" s="616"/>
      <c r="N8" s="616"/>
      <c r="O8" s="616"/>
      <c r="P8" s="616"/>
      <c r="Q8" s="616"/>
      <c r="R8" s="616"/>
      <c r="S8" s="616"/>
      <c r="T8" s="616"/>
      <c r="U8" s="616"/>
      <c r="V8" s="616"/>
      <c r="W8" s="616"/>
      <c r="X8" s="617"/>
      <c r="Y8" s="713" t="str">
        <f>K12</f>
        <v>田内</v>
      </c>
      <c r="Z8" s="616"/>
      <c r="AA8" s="616"/>
      <c r="AB8" s="616"/>
      <c r="AC8" s="616"/>
      <c r="AD8" s="616"/>
      <c r="AE8" s="616"/>
      <c r="AF8" s="617"/>
      <c r="AG8" s="713" t="str">
        <f>K16</f>
        <v>西村</v>
      </c>
      <c r="AH8" s="616"/>
      <c r="AI8" s="616"/>
      <c r="AJ8" s="616"/>
      <c r="AK8" s="616"/>
      <c r="AL8" s="616"/>
      <c r="AM8" s="616"/>
      <c r="AN8" s="616"/>
      <c r="AO8" s="713" t="str">
        <f>K20</f>
        <v>新谷</v>
      </c>
      <c r="AP8" s="616"/>
      <c r="AQ8" s="616"/>
      <c r="AR8" s="616"/>
      <c r="AS8" s="616"/>
      <c r="AT8" s="616"/>
      <c r="AU8" s="616"/>
      <c r="AV8" s="617"/>
      <c r="AW8" s="616" t="e">
        <f>K24</f>
        <v>#N/A</v>
      </c>
      <c r="AX8" s="616"/>
      <c r="AY8" s="616"/>
      <c r="AZ8" s="616"/>
      <c r="BA8" s="616"/>
      <c r="BB8" s="616"/>
      <c r="BC8" s="616"/>
      <c r="BD8" s="617"/>
      <c r="BE8" s="616" t="str">
        <f>K28</f>
        <v>岡川</v>
      </c>
      <c r="BF8" s="616"/>
      <c r="BG8" s="616"/>
      <c r="BH8" s="616"/>
      <c r="BI8" s="616"/>
      <c r="BJ8" s="616"/>
      <c r="BK8" s="616"/>
      <c r="BL8" s="778"/>
      <c r="BM8" s="775">
        <f>IF(BM14&lt;&gt;"","取得","")</f>
      </c>
      <c r="BN8" s="776" t="s">
        <v>3</v>
      </c>
      <c r="BO8" s="776"/>
      <c r="BP8" s="776"/>
      <c r="BQ8" s="776"/>
      <c r="BR8" s="776"/>
      <c r="BS8" s="776"/>
      <c r="BT8" s="777"/>
    </row>
    <row r="9" spans="2:72" ht="9" customHeight="1">
      <c r="B9" s="317"/>
      <c r="D9" s="317"/>
      <c r="F9" s="740"/>
      <c r="G9" s="616"/>
      <c r="H9" s="616"/>
      <c r="I9" s="616"/>
      <c r="J9" s="616"/>
      <c r="K9" s="616"/>
      <c r="L9" s="616"/>
      <c r="M9" s="616"/>
      <c r="N9" s="616"/>
      <c r="O9" s="616"/>
      <c r="P9" s="616"/>
      <c r="Q9" s="616"/>
      <c r="R9" s="616"/>
      <c r="S9" s="616"/>
      <c r="T9" s="616"/>
      <c r="U9" s="616"/>
      <c r="V9" s="616"/>
      <c r="W9" s="616"/>
      <c r="X9" s="617"/>
      <c r="Y9" s="713"/>
      <c r="Z9" s="616"/>
      <c r="AA9" s="616"/>
      <c r="AB9" s="616"/>
      <c r="AC9" s="616"/>
      <c r="AD9" s="616"/>
      <c r="AE9" s="616"/>
      <c r="AF9" s="617"/>
      <c r="AG9" s="713"/>
      <c r="AH9" s="616"/>
      <c r="AI9" s="616"/>
      <c r="AJ9" s="616"/>
      <c r="AK9" s="616"/>
      <c r="AL9" s="616"/>
      <c r="AM9" s="616"/>
      <c r="AN9" s="616"/>
      <c r="AO9" s="713"/>
      <c r="AP9" s="616"/>
      <c r="AQ9" s="616"/>
      <c r="AR9" s="616"/>
      <c r="AS9" s="616"/>
      <c r="AT9" s="616"/>
      <c r="AU9" s="616"/>
      <c r="AV9" s="617"/>
      <c r="AW9" s="616"/>
      <c r="AX9" s="616"/>
      <c r="AY9" s="616"/>
      <c r="AZ9" s="616"/>
      <c r="BA9" s="616"/>
      <c r="BB9" s="616"/>
      <c r="BC9" s="616"/>
      <c r="BD9" s="617"/>
      <c r="BE9" s="616"/>
      <c r="BF9" s="616"/>
      <c r="BG9" s="616"/>
      <c r="BH9" s="616"/>
      <c r="BI9" s="616"/>
      <c r="BJ9" s="616"/>
      <c r="BK9" s="616"/>
      <c r="BL9" s="778"/>
      <c r="BM9" s="775"/>
      <c r="BN9" s="616"/>
      <c r="BO9" s="616"/>
      <c r="BP9" s="616"/>
      <c r="BQ9" s="616"/>
      <c r="BR9" s="616"/>
      <c r="BS9" s="616"/>
      <c r="BT9" s="751"/>
    </row>
    <row r="10" spans="2:72" ht="12.75" customHeight="1">
      <c r="B10" s="317"/>
      <c r="D10" s="317"/>
      <c r="F10" s="740"/>
      <c r="G10" s="616"/>
      <c r="H10" s="616"/>
      <c r="I10" s="616"/>
      <c r="J10" s="616"/>
      <c r="K10" s="616"/>
      <c r="L10" s="616"/>
      <c r="M10" s="616"/>
      <c r="N10" s="616"/>
      <c r="O10" s="616"/>
      <c r="P10" s="616"/>
      <c r="Q10" s="616"/>
      <c r="R10" s="616"/>
      <c r="S10" s="616"/>
      <c r="T10" s="616"/>
      <c r="U10" s="616"/>
      <c r="V10" s="616"/>
      <c r="W10" s="616"/>
      <c r="X10" s="617"/>
      <c r="Y10" s="713" t="str">
        <f>T12</f>
        <v>瀬古</v>
      </c>
      <c r="Z10" s="616"/>
      <c r="AA10" s="616"/>
      <c r="AB10" s="616"/>
      <c r="AC10" s="616"/>
      <c r="AD10" s="616"/>
      <c r="AE10" s="616"/>
      <c r="AF10" s="617"/>
      <c r="AG10" s="713" t="str">
        <f>T16</f>
        <v>水口</v>
      </c>
      <c r="AH10" s="616"/>
      <c r="AI10" s="616"/>
      <c r="AJ10" s="616"/>
      <c r="AK10" s="616"/>
      <c r="AL10" s="616"/>
      <c r="AM10" s="616"/>
      <c r="AN10" s="616"/>
      <c r="AO10" s="713" t="str">
        <f>T20</f>
        <v>乗田</v>
      </c>
      <c r="AP10" s="616"/>
      <c r="AQ10" s="616"/>
      <c r="AR10" s="616"/>
      <c r="AS10" s="616"/>
      <c r="AT10" s="616"/>
      <c r="AU10" s="616"/>
      <c r="AV10" s="617"/>
      <c r="AW10" s="616" t="str">
        <f>T24</f>
        <v>石倉</v>
      </c>
      <c r="AX10" s="616"/>
      <c r="AY10" s="616"/>
      <c r="AZ10" s="616"/>
      <c r="BA10" s="616"/>
      <c r="BB10" s="616"/>
      <c r="BC10" s="616"/>
      <c r="BD10" s="617"/>
      <c r="BE10" s="616" t="str">
        <f>T28</f>
        <v>辰巳</v>
      </c>
      <c r="BF10" s="616"/>
      <c r="BG10" s="616"/>
      <c r="BH10" s="616"/>
      <c r="BI10" s="616"/>
      <c r="BJ10" s="616"/>
      <c r="BK10" s="616"/>
      <c r="BL10" s="778"/>
      <c r="BM10" s="775">
        <f>IF(BM14&lt;&gt;"","ゲーム率","")</f>
      </c>
      <c r="BN10" s="616" t="s">
        <v>4</v>
      </c>
      <c r="BO10" s="616"/>
      <c r="BP10" s="616"/>
      <c r="BQ10" s="616"/>
      <c r="BR10" s="616"/>
      <c r="BS10" s="616"/>
      <c r="BT10" s="751"/>
    </row>
    <row r="11" spans="2:72" ht="12.75" customHeight="1">
      <c r="B11" s="317"/>
      <c r="D11" s="317"/>
      <c r="F11" s="782"/>
      <c r="G11" s="748"/>
      <c r="H11" s="748"/>
      <c r="I11" s="748"/>
      <c r="J11" s="748"/>
      <c r="K11" s="748"/>
      <c r="L11" s="748"/>
      <c r="M11" s="748"/>
      <c r="N11" s="748"/>
      <c r="O11" s="748"/>
      <c r="P11" s="748"/>
      <c r="Q11" s="748"/>
      <c r="R11" s="748"/>
      <c r="S11" s="748"/>
      <c r="T11" s="748"/>
      <c r="U11" s="748"/>
      <c r="V11" s="748"/>
      <c r="W11" s="748"/>
      <c r="X11" s="749"/>
      <c r="Y11" s="747"/>
      <c r="Z11" s="748"/>
      <c r="AA11" s="748"/>
      <c r="AB11" s="748"/>
      <c r="AC11" s="748"/>
      <c r="AD11" s="748"/>
      <c r="AE11" s="748"/>
      <c r="AF11" s="749"/>
      <c r="AG11" s="747"/>
      <c r="AH11" s="748"/>
      <c r="AI11" s="748"/>
      <c r="AJ11" s="748"/>
      <c r="AK11" s="748"/>
      <c r="AL11" s="748"/>
      <c r="AM11" s="748"/>
      <c r="AN11" s="748"/>
      <c r="AO11" s="747"/>
      <c r="AP11" s="748"/>
      <c r="AQ11" s="748"/>
      <c r="AR11" s="748"/>
      <c r="AS11" s="748"/>
      <c r="AT11" s="748"/>
      <c r="AU11" s="748"/>
      <c r="AV11" s="749"/>
      <c r="AW11" s="748"/>
      <c r="AX11" s="748"/>
      <c r="AY11" s="748"/>
      <c r="AZ11" s="748"/>
      <c r="BA11" s="748"/>
      <c r="BB11" s="748"/>
      <c r="BC11" s="748"/>
      <c r="BD11" s="749"/>
      <c r="BE11" s="748"/>
      <c r="BF11" s="748"/>
      <c r="BG11" s="748"/>
      <c r="BH11" s="748"/>
      <c r="BI11" s="748"/>
      <c r="BJ11" s="748"/>
      <c r="BK11" s="748"/>
      <c r="BL11" s="779"/>
      <c r="BM11" s="780"/>
      <c r="BN11" s="748"/>
      <c r="BO11" s="748"/>
      <c r="BP11" s="748"/>
      <c r="BQ11" s="748"/>
      <c r="BR11" s="748"/>
      <c r="BS11" s="748"/>
      <c r="BT11" s="781"/>
    </row>
    <row r="12" spans="2:72" s="64" customFormat="1" ht="18.75" customHeight="1">
      <c r="B12" s="263"/>
      <c r="D12" s="263"/>
      <c r="E12" s="750">
        <f>BQ14</f>
        <v>1</v>
      </c>
      <c r="F12" s="752" t="s">
        <v>1425</v>
      </c>
      <c r="G12" s="718"/>
      <c r="H12" s="718"/>
      <c r="I12" s="320"/>
      <c r="J12" s="320"/>
      <c r="K12" s="634" t="str">
        <f>IF(F12="ここに","",VLOOKUP(F12,'[1]登録ナンバー'!$A$1:$C$620,2,0))</f>
        <v>田内</v>
      </c>
      <c r="L12" s="634"/>
      <c r="M12" s="634"/>
      <c r="N12" s="634"/>
      <c r="O12" s="634"/>
      <c r="P12" s="634" t="s">
        <v>6</v>
      </c>
      <c r="Q12" s="634" t="s">
        <v>5</v>
      </c>
      <c r="R12" s="634"/>
      <c r="S12" s="634"/>
      <c r="T12" s="634" t="s">
        <v>1416</v>
      </c>
      <c r="U12" s="634"/>
      <c r="V12" s="634"/>
      <c r="W12" s="634"/>
      <c r="X12" s="667"/>
      <c r="Y12" s="558">
        <f>IF(AG12="","丸付き数字は試合順番","")</f>
      </c>
      <c r="Z12" s="559"/>
      <c r="AA12" s="559"/>
      <c r="AB12" s="559"/>
      <c r="AC12" s="559"/>
      <c r="AD12" s="559"/>
      <c r="AE12" s="559"/>
      <c r="AF12" s="560"/>
      <c r="AG12" s="479" t="s">
        <v>1482</v>
      </c>
      <c r="AH12" s="458"/>
      <c r="AI12" s="458"/>
      <c r="AJ12" s="458" t="s">
        <v>7</v>
      </c>
      <c r="AK12" s="458"/>
      <c r="AL12" s="458">
        <v>2</v>
      </c>
      <c r="AM12" s="458"/>
      <c r="AN12" s="458"/>
      <c r="AO12" s="479" t="s">
        <v>1475</v>
      </c>
      <c r="AP12" s="458"/>
      <c r="AQ12" s="458"/>
      <c r="AR12" s="458" t="s">
        <v>7</v>
      </c>
      <c r="AS12" s="458"/>
      <c r="AT12" s="458">
        <v>2</v>
      </c>
      <c r="AU12" s="458"/>
      <c r="AV12" s="474"/>
      <c r="AW12" s="458" t="s">
        <v>1439</v>
      </c>
      <c r="AX12" s="458"/>
      <c r="AY12" s="458"/>
      <c r="AZ12" s="458" t="s">
        <v>7</v>
      </c>
      <c r="BA12" s="458"/>
      <c r="BB12" s="458">
        <v>0</v>
      </c>
      <c r="BC12" s="458"/>
      <c r="BD12" s="474"/>
      <c r="BE12" s="458" t="s">
        <v>1439</v>
      </c>
      <c r="BF12" s="458"/>
      <c r="BG12" s="458"/>
      <c r="BH12" s="458" t="s">
        <v>7</v>
      </c>
      <c r="BI12" s="458"/>
      <c r="BJ12" s="458">
        <v>3</v>
      </c>
      <c r="BK12" s="458"/>
      <c r="BL12" s="499"/>
      <c r="BM12" s="540">
        <f>IF(OR(AND(BN12=2,COUNTIF(BN12:BP29,2)=2),AND(BN12=1,COUNTIF(BN12:BP29,1)=2),AND(BN12=3,COUNTIF(BN12:BP29,3)=2)),"直接対決","")</f>
      </c>
      <c r="BN12" s="477">
        <f>COUNTIF(AG12:BL13,"⑥")+COUNTIF(AG12:BL13,"⑦")</f>
        <v>4</v>
      </c>
      <c r="BO12" s="477"/>
      <c r="BP12" s="477"/>
      <c r="BQ12" s="489">
        <f>IF(AL12="","",4-BN12)</f>
        <v>0</v>
      </c>
      <c r="BR12" s="489"/>
      <c r="BS12" s="489"/>
      <c r="BT12" s="490"/>
    </row>
    <row r="13" spans="2:72" s="64" customFormat="1" ht="9.75" customHeight="1">
      <c r="B13" s="263"/>
      <c r="D13" s="263"/>
      <c r="E13" s="751"/>
      <c r="F13" s="740"/>
      <c r="G13" s="616"/>
      <c r="H13" s="616"/>
      <c r="K13" s="635"/>
      <c r="L13" s="635"/>
      <c r="M13" s="635"/>
      <c r="N13" s="635"/>
      <c r="O13" s="635"/>
      <c r="P13" s="635"/>
      <c r="Q13" s="635"/>
      <c r="R13" s="635"/>
      <c r="S13" s="635"/>
      <c r="T13" s="635"/>
      <c r="U13" s="635"/>
      <c r="V13" s="635"/>
      <c r="W13" s="635"/>
      <c r="X13" s="668"/>
      <c r="Y13" s="561"/>
      <c r="Z13" s="562"/>
      <c r="AA13" s="562"/>
      <c r="AB13" s="562"/>
      <c r="AC13" s="562"/>
      <c r="AD13" s="562"/>
      <c r="AE13" s="562"/>
      <c r="AF13" s="563"/>
      <c r="AG13" s="480"/>
      <c r="AH13" s="459"/>
      <c r="AI13" s="459"/>
      <c r="AJ13" s="459"/>
      <c r="AK13" s="459"/>
      <c r="AL13" s="459"/>
      <c r="AM13" s="459"/>
      <c r="AN13" s="459"/>
      <c r="AO13" s="480"/>
      <c r="AP13" s="459"/>
      <c r="AQ13" s="459"/>
      <c r="AR13" s="459"/>
      <c r="AS13" s="459"/>
      <c r="AT13" s="459"/>
      <c r="AU13" s="459"/>
      <c r="AV13" s="475"/>
      <c r="AW13" s="459"/>
      <c r="AX13" s="459"/>
      <c r="AY13" s="459"/>
      <c r="AZ13" s="459"/>
      <c r="BA13" s="459"/>
      <c r="BB13" s="459"/>
      <c r="BC13" s="459"/>
      <c r="BD13" s="475"/>
      <c r="BE13" s="459"/>
      <c r="BF13" s="459"/>
      <c r="BG13" s="459"/>
      <c r="BH13" s="459"/>
      <c r="BI13" s="459"/>
      <c r="BJ13" s="459"/>
      <c r="BK13" s="459"/>
      <c r="BL13" s="500"/>
      <c r="BM13" s="541"/>
      <c r="BN13" s="478"/>
      <c r="BO13" s="478"/>
      <c r="BP13" s="478"/>
      <c r="BQ13" s="491"/>
      <c r="BR13" s="491"/>
      <c r="BS13" s="491"/>
      <c r="BT13" s="492"/>
    </row>
    <row r="14" spans="2:72" ht="18.75" customHeight="1">
      <c r="B14" s="317"/>
      <c r="D14" s="317"/>
      <c r="F14" s="740" t="s">
        <v>8</v>
      </c>
      <c r="G14" s="616"/>
      <c r="H14" s="616"/>
      <c r="I14" s="64"/>
      <c r="J14" s="64"/>
      <c r="K14" s="635" t="str">
        <f>IF(F12="ここに","",VLOOKUP(F12,'[1]登録ナンバー'!$A$1:$D$620,4,0))</f>
        <v>グリフィンズ　</v>
      </c>
      <c r="L14" s="635"/>
      <c r="M14" s="635"/>
      <c r="N14" s="635"/>
      <c r="O14" s="635"/>
      <c r="P14" s="334"/>
      <c r="Q14" s="635" t="s">
        <v>8</v>
      </c>
      <c r="R14" s="635"/>
      <c r="S14" s="635"/>
      <c r="T14" s="635" t="s">
        <v>1354</v>
      </c>
      <c r="U14" s="635"/>
      <c r="V14" s="635"/>
      <c r="W14" s="635"/>
      <c r="X14" s="668"/>
      <c r="Y14" s="561"/>
      <c r="Z14" s="562"/>
      <c r="AA14" s="562"/>
      <c r="AB14" s="562"/>
      <c r="AC14" s="562"/>
      <c r="AD14" s="562"/>
      <c r="AE14" s="562"/>
      <c r="AF14" s="563"/>
      <c r="AG14" s="480"/>
      <c r="AH14" s="459"/>
      <c r="AI14" s="459"/>
      <c r="AJ14" s="459"/>
      <c r="AK14" s="459"/>
      <c r="AL14" s="459"/>
      <c r="AM14" s="459"/>
      <c r="AN14" s="459"/>
      <c r="AO14" s="480"/>
      <c r="AP14" s="459"/>
      <c r="AQ14" s="459"/>
      <c r="AR14" s="459"/>
      <c r="AS14" s="459"/>
      <c r="AT14" s="459"/>
      <c r="AU14" s="459"/>
      <c r="AV14" s="475"/>
      <c r="AW14" s="459"/>
      <c r="AX14" s="459"/>
      <c r="AY14" s="459"/>
      <c r="AZ14" s="459"/>
      <c r="BA14" s="459"/>
      <c r="BB14" s="459"/>
      <c r="BC14" s="459"/>
      <c r="BD14" s="475"/>
      <c r="BE14" s="459"/>
      <c r="BF14" s="459"/>
      <c r="BG14" s="459"/>
      <c r="BH14" s="459"/>
      <c r="BI14" s="459"/>
      <c r="BJ14" s="459"/>
      <c r="BK14" s="459"/>
      <c r="BL14" s="500"/>
      <c r="BM14" s="542"/>
      <c r="BN14" s="472"/>
      <c r="BO14" s="472"/>
      <c r="BP14" s="472"/>
      <c r="BQ14" s="495">
        <f>RANK(BN12,BN12:BP31)</f>
        <v>1</v>
      </c>
      <c r="BR14" s="495"/>
      <c r="BS14" s="495"/>
      <c r="BT14" s="496"/>
    </row>
    <row r="15" spans="2:72" ht="5.25" customHeight="1" hidden="1">
      <c r="B15" s="317"/>
      <c r="D15" s="317"/>
      <c r="F15" s="740"/>
      <c r="G15" s="616"/>
      <c r="H15" s="616"/>
      <c r="I15" s="64"/>
      <c r="J15" s="64"/>
      <c r="K15" s="334"/>
      <c r="L15" s="334"/>
      <c r="M15" s="334"/>
      <c r="N15" s="334"/>
      <c r="O15" s="334"/>
      <c r="P15" s="334"/>
      <c r="Q15" s="774"/>
      <c r="R15" s="635"/>
      <c r="S15" s="635"/>
      <c r="T15" s="334"/>
      <c r="U15" s="334"/>
      <c r="V15" s="334"/>
      <c r="W15" s="435"/>
      <c r="X15" s="436"/>
      <c r="Y15" s="564"/>
      <c r="Z15" s="565"/>
      <c r="AA15" s="565"/>
      <c r="AB15" s="565"/>
      <c r="AC15" s="565"/>
      <c r="AD15" s="565"/>
      <c r="AE15" s="565"/>
      <c r="AF15" s="566"/>
      <c r="AG15" s="437" t="str">
        <f>IF(AG12="⑦","7",IF(AG12="⑥","6",AG12))</f>
        <v>6</v>
      </c>
      <c r="AH15" s="438"/>
      <c r="AI15" s="438"/>
      <c r="AJ15" s="438"/>
      <c r="AK15" s="438"/>
      <c r="AL15" s="438"/>
      <c r="AM15" s="438"/>
      <c r="AN15" s="438"/>
      <c r="AO15" s="437" t="str">
        <f>IF(AO12="⑦","7",IF(AO12="⑥","6",AO12))</f>
        <v>6</v>
      </c>
      <c r="AP15" s="438"/>
      <c r="AQ15" s="438"/>
      <c r="AR15" s="438"/>
      <c r="AS15" s="438"/>
      <c r="AT15" s="438"/>
      <c r="AU15" s="438"/>
      <c r="AV15" s="439"/>
      <c r="AW15" s="438" t="str">
        <f>IF(AW12="⑦","7",IF(AW12="⑥","6",AW12))</f>
        <v>6</v>
      </c>
      <c r="AX15" s="438"/>
      <c r="AY15" s="438"/>
      <c r="AZ15" s="438"/>
      <c r="BA15" s="438"/>
      <c r="BB15" s="438"/>
      <c r="BC15" s="438"/>
      <c r="BD15" s="439"/>
      <c r="BE15" s="438" t="str">
        <f>IF(BE12="⑦","7",IF(BE12="⑥","6",BE12))</f>
        <v>6</v>
      </c>
      <c r="BF15" s="438"/>
      <c r="BG15" s="438"/>
      <c r="BH15" s="438"/>
      <c r="BI15" s="438"/>
      <c r="BJ15" s="438"/>
      <c r="BK15" s="438"/>
      <c r="BL15" s="439"/>
      <c r="BM15" s="543"/>
      <c r="BN15" s="473"/>
      <c r="BO15" s="473"/>
      <c r="BP15" s="473"/>
      <c r="BQ15" s="497"/>
      <c r="BR15" s="497"/>
      <c r="BS15" s="497"/>
      <c r="BT15" s="498"/>
    </row>
    <row r="16" spans="2:72" ht="18.75" customHeight="1">
      <c r="B16" s="317"/>
      <c r="D16" s="317"/>
      <c r="E16" s="750">
        <f>BQ18</f>
        <v>2</v>
      </c>
      <c r="F16" s="752" t="s">
        <v>5</v>
      </c>
      <c r="G16" s="718"/>
      <c r="H16" s="718"/>
      <c r="I16" s="320"/>
      <c r="J16" s="320"/>
      <c r="K16" s="470" t="s">
        <v>1442</v>
      </c>
      <c r="L16" s="470"/>
      <c r="M16" s="470"/>
      <c r="N16" s="470"/>
      <c r="O16" s="470"/>
      <c r="P16" s="470" t="s">
        <v>6</v>
      </c>
      <c r="Q16" s="470" t="s">
        <v>5</v>
      </c>
      <c r="R16" s="470"/>
      <c r="S16" s="470"/>
      <c r="T16" s="470" t="s">
        <v>1420</v>
      </c>
      <c r="U16" s="470"/>
      <c r="V16" s="470"/>
      <c r="W16" s="470"/>
      <c r="X16" s="567"/>
      <c r="Y16" s="610">
        <f>IF(AL12="","",IF(AND(AL12=6,AG12&lt;&gt;"⑦"),"⑥",IF(AL12=7,"⑦",AL12)))</f>
        <v>2</v>
      </c>
      <c r="Z16" s="470"/>
      <c r="AA16" s="470"/>
      <c r="AB16" s="470" t="s">
        <v>7</v>
      </c>
      <c r="AC16" s="470"/>
      <c r="AD16" s="470">
        <f>IF(AL12="","",IF(AG12="⑥",6,IF(AG12="⑦",7,AG12)))</f>
        <v>6</v>
      </c>
      <c r="AE16" s="470"/>
      <c r="AF16" s="567"/>
      <c r="AG16" s="529"/>
      <c r="AH16" s="530"/>
      <c r="AI16" s="530"/>
      <c r="AJ16" s="530"/>
      <c r="AK16" s="530"/>
      <c r="AL16" s="530"/>
      <c r="AM16" s="530"/>
      <c r="AN16" s="530"/>
      <c r="AO16" s="508" t="s">
        <v>1479</v>
      </c>
      <c r="AP16" s="501"/>
      <c r="AQ16" s="501"/>
      <c r="AR16" s="501" t="s">
        <v>7</v>
      </c>
      <c r="AS16" s="501"/>
      <c r="AT16" s="501">
        <v>4</v>
      </c>
      <c r="AU16" s="501"/>
      <c r="AV16" s="550"/>
      <c r="AW16" s="501" t="s">
        <v>1439</v>
      </c>
      <c r="AX16" s="501"/>
      <c r="AY16" s="501"/>
      <c r="AZ16" s="501" t="s">
        <v>7</v>
      </c>
      <c r="BA16" s="501"/>
      <c r="BB16" s="501">
        <v>3</v>
      </c>
      <c r="BC16" s="501"/>
      <c r="BD16" s="550"/>
      <c r="BE16" s="501" t="s">
        <v>1439</v>
      </c>
      <c r="BF16" s="501"/>
      <c r="BG16" s="501"/>
      <c r="BH16" s="501" t="s">
        <v>7</v>
      </c>
      <c r="BI16" s="501"/>
      <c r="BJ16" s="501">
        <v>1</v>
      </c>
      <c r="BK16" s="501"/>
      <c r="BL16" s="569"/>
      <c r="BM16" s="513">
        <f>IF(OR(AND(BN16=2,COUNTIF($BN$12:$BP$29,2)=2),AND(BN16=1,COUNTIF($BN$12:$BP$29,1)=2),AND(BN16=3,COUNTIF($BN$12:$BP$29,3)=2)),"直接対決","")</f>
      </c>
      <c r="BN16" s="506">
        <f>COUNTIF(Y16:BL17,"⑥")+COUNTIF(Y16:BL17,"⑦")</f>
        <v>3</v>
      </c>
      <c r="BO16" s="506"/>
      <c r="BP16" s="506"/>
      <c r="BQ16" s="554">
        <f>IF(AT16="","",4-BN16)</f>
        <v>1</v>
      </c>
      <c r="BR16" s="554"/>
      <c r="BS16" s="554"/>
      <c r="BT16" s="555"/>
    </row>
    <row r="17" spans="2:72" ht="8.25" customHeight="1">
      <c r="B17" s="317"/>
      <c r="D17" s="317"/>
      <c r="E17" s="751"/>
      <c r="F17" s="740"/>
      <c r="G17" s="616"/>
      <c r="H17" s="616"/>
      <c r="I17" s="64"/>
      <c r="J17" s="64"/>
      <c r="K17" s="471"/>
      <c r="L17" s="471"/>
      <c r="M17" s="471"/>
      <c r="N17" s="471"/>
      <c r="O17" s="471"/>
      <c r="P17" s="471"/>
      <c r="Q17" s="471"/>
      <c r="R17" s="471"/>
      <c r="S17" s="471"/>
      <c r="T17" s="471"/>
      <c r="U17" s="471"/>
      <c r="V17" s="471"/>
      <c r="W17" s="471"/>
      <c r="X17" s="568"/>
      <c r="Y17" s="611"/>
      <c r="Z17" s="471"/>
      <c r="AA17" s="471"/>
      <c r="AB17" s="471"/>
      <c r="AC17" s="471"/>
      <c r="AD17" s="471"/>
      <c r="AE17" s="471"/>
      <c r="AF17" s="568"/>
      <c r="AG17" s="532"/>
      <c r="AH17" s="533"/>
      <c r="AI17" s="533"/>
      <c r="AJ17" s="533"/>
      <c r="AK17" s="533"/>
      <c r="AL17" s="533"/>
      <c r="AM17" s="533"/>
      <c r="AN17" s="533"/>
      <c r="AO17" s="509"/>
      <c r="AP17" s="502"/>
      <c r="AQ17" s="502"/>
      <c r="AR17" s="502"/>
      <c r="AS17" s="502"/>
      <c r="AT17" s="502"/>
      <c r="AU17" s="502"/>
      <c r="AV17" s="551"/>
      <c r="AW17" s="502"/>
      <c r="AX17" s="502"/>
      <c r="AY17" s="502"/>
      <c r="AZ17" s="502"/>
      <c r="BA17" s="502"/>
      <c r="BB17" s="502"/>
      <c r="BC17" s="502"/>
      <c r="BD17" s="551"/>
      <c r="BE17" s="502"/>
      <c r="BF17" s="502"/>
      <c r="BG17" s="502"/>
      <c r="BH17" s="502"/>
      <c r="BI17" s="502"/>
      <c r="BJ17" s="502"/>
      <c r="BK17" s="502"/>
      <c r="BL17" s="570"/>
      <c r="BM17" s="514"/>
      <c r="BN17" s="507"/>
      <c r="BO17" s="507"/>
      <c r="BP17" s="507"/>
      <c r="BQ17" s="556"/>
      <c r="BR17" s="556"/>
      <c r="BS17" s="556"/>
      <c r="BT17" s="557"/>
    </row>
    <row r="18" spans="2:72" ht="18.75" customHeight="1">
      <c r="B18" s="317"/>
      <c r="D18" s="317"/>
      <c r="F18" s="740" t="s">
        <v>8</v>
      </c>
      <c r="G18" s="616"/>
      <c r="H18" s="616"/>
      <c r="I18" s="64"/>
      <c r="J18" s="64"/>
      <c r="K18" s="471" t="s">
        <v>1354</v>
      </c>
      <c r="L18" s="471"/>
      <c r="M18" s="471"/>
      <c r="N18" s="471"/>
      <c r="O18" s="471"/>
      <c r="P18" s="338"/>
      <c r="Q18" s="471" t="s">
        <v>8</v>
      </c>
      <c r="R18" s="471"/>
      <c r="S18" s="471"/>
      <c r="T18" s="471" t="s">
        <v>1354</v>
      </c>
      <c r="U18" s="471"/>
      <c r="V18" s="471"/>
      <c r="W18" s="471"/>
      <c r="X18" s="568"/>
      <c r="Y18" s="611"/>
      <c r="Z18" s="471"/>
      <c r="AA18" s="471"/>
      <c r="AB18" s="471"/>
      <c r="AC18" s="471"/>
      <c r="AD18" s="471"/>
      <c r="AE18" s="471"/>
      <c r="AF18" s="568"/>
      <c r="AG18" s="532"/>
      <c r="AH18" s="533"/>
      <c r="AI18" s="533"/>
      <c r="AJ18" s="533"/>
      <c r="AK18" s="533"/>
      <c r="AL18" s="533"/>
      <c r="AM18" s="533"/>
      <c r="AN18" s="533"/>
      <c r="AO18" s="509"/>
      <c r="AP18" s="502"/>
      <c r="AQ18" s="502"/>
      <c r="AR18" s="502"/>
      <c r="AS18" s="502"/>
      <c r="AT18" s="502"/>
      <c r="AU18" s="502"/>
      <c r="AV18" s="551"/>
      <c r="AW18" s="502"/>
      <c r="AX18" s="502"/>
      <c r="AY18" s="502"/>
      <c r="AZ18" s="502"/>
      <c r="BA18" s="502"/>
      <c r="BB18" s="502"/>
      <c r="BC18" s="502"/>
      <c r="BD18" s="551"/>
      <c r="BE18" s="502"/>
      <c r="BF18" s="502"/>
      <c r="BG18" s="502"/>
      <c r="BH18" s="502"/>
      <c r="BI18" s="502"/>
      <c r="BJ18" s="502"/>
      <c r="BK18" s="502"/>
      <c r="BL18" s="570"/>
      <c r="BM18" s="580">
        <f>IF(OR(COUNTIF(BN12:BP30,2)&gt;=3,COUNTIF(BN12:BP30,1)&gt;=3),(AW19+Y19+AO19+BE19)/(AW19+AD16+BB16+AT16+BJ16+BE19+Y19+AO19),"")</f>
      </c>
      <c r="BN18" s="471"/>
      <c r="BO18" s="471"/>
      <c r="BP18" s="471"/>
      <c r="BQ18" s="576">
        <f>RANK(BN16,BN12:BP31)</f>
        <v>2</v>
      </c>
      <c r="BR18" s="576"/>
      <c r="BS18" s="576"/>
      <c r="BT18" s="577"/>
    </row>
    <row r="19" spans="2:72" ht="4.5" customHeight="1" hidden="1">
      <c r="B19" s="317"/>
      <c r="D19" s="317"/>
      <c r="F19" s="740"/>
      <c r="G19" s="616"/>
      <c r="H19" s="616"/>
      <c r="I19" s="64"/>
      <c r="J19" s="64"/>
      <c r="K19" s="338"/>
      <c r="L19" s="338"/>
      <c r="M19" s="338"/>
      <c r="N19" s="338"/>
      <c r="O19" s="338"/>
      <c r="P19" s="338"/>
      <c r="Q19" s="773"/>
      <c r="R19" s="471"/>
      <c r="S19" s="471"/>
      <c r="T19" s="338"/>
      <c r="U19" s="338"/>
      <c r="V19" s="338"/>
      <c r="W19" s="346"/>
      <c r="X19" s="347"/>
      <c r="Y19" s="440">
        <f>IF(Y16="⑦","7",IF(Y16="⑥","6",Y16))</f>
        <v>2</v>
      </c>
      <c r="Z19" s="350"/>
      <c r="AA19" s="350"/>
      <c r="AB19" s="350"/>
      <c r="AC19" s="350"/>
      <c r="AD19" s="350"/>
      <c r="AE19" s="350"/>
      <c r="AF19" s="356"/>
      <c r="AG19" s="535"/>
      <c r="AH19" s="536"/>
      <c r="AI19" s="536"/>
      <c r="AJ19" s="536"/>
      <c r="AK19" s="536"/>
      <c r="AL19" s="536"/>
      <c r="AM19" s="536"/>
      <c r="AN19" s="536"/>
      <c r="AO19" s="440" t="str">
        <f>IF(AO16="⑦","7",IF(AO16="⑥","6",AO16))</f>
        <v>6</v>
      </c>
      <c r="AP19" s="340"/>
      <c r="AQ19" s="340"/>
      <c r="AR19" s="340"/>
      <c r="AS19" s="340"/>
      <c r="AT19" s="340"/>
      <c r="AU19" s="340"/>
      <c r="AV19" s="341"/>
      <c r="AW19" s="340" t="str">
        <f>IF(AW16="⑦","7",IF(AW16="⑥","6",AW16))</f>
        <v>6</v>
      </c>
      <c r="AX19" s="340"/>
      <c r="AY19" s="340"/>
      <c r="AZ19" s="340"/>
      <c r="BA19" s="340"/>
      <c r="BB19" s="340"/>
      <c r="BC19" s="340"/>
      <c r="BD19" s="341"/>
      <c r="BE19" s="340" t="str">
        <f>IF(BE16="⑦","7",IF(BE16="⑥","6",BE16))</f>
        <v>6</v>
      </c>
      <c r="BF19" s="340"/>
      <c r="BG19" s="340"/>
      <c r="BH19" s="340"/>
      <c r="BI19" s="340"/>
      <c r="BJ19" s="340"/>
      <c r="BK19" s="340"/>
      <c r="BL19" s="441"/>
      <c r="BM19" s="581"/>
      <c r="BN19" s="512"/>
      <c r="BO19" s="512"/>
      <c r="BP19" s="512"/>
      <c r="BQ19" s="578"/>
      <c r="BR19" s="578"/>
      <c r="BS19" s="578"/>
      <c r="BT19" s="579"/>
    </row>
    <row r="20" spans="2:72" ht="18.75" customHeight="1">
      <c r="B20" s="317"/>
      <c r="D20" s="317"/>
      <c r="E20" s="750">
        <f>BQ22</f>
        <v>3</v>
      </c>
      <c r="F20" s="752" t="s">
        <v>5</v>
      </c>
      <c r="G20" s="718"/>
      <c r="H20" s="718"/>
      <c r="I20" s="320"/>
      <c r="J20" s="320"/>
      <c r="K20" s="718" t="s">
        <v>1423</v>
      </c>
      <c r="L20" s="718"/>
      <c r="M20" s="718"/>
      <c r="N20" s="718"/>
      <c r="O20" s="718"/>
      <c r="P20" s="718" t="s">
        <v>6</v>
      </c>
      <c r="Q20" s="718" t="s">
        <v>5</v>
      </c>
      <c r="R20" s="718"/>
      <c r="S20" s="718"/>
      <c r="T20" s="718" t="s">
        <v>1424</v>
      </c>
      <c r="U20" s="718"/>
      <c r="V20" s="718"/>
      <c r="W20" s="718"/>
      <c r="X20" s="746"/>
      <c r="Y20" s="717">
        <f>IF(AT12="","",IF(AND(AT12=6,AO12&lt;&gt;"⑦"),"⑥",IF(AT12=7,"⑦",AT12)))</f>
        <v>2</v>
      </c>
      <c r="Z20" s="718"/>
      <c r="AA20" s="718"/>
      <c r="AB20" s="718" t="s">
        <v>7</v>
      </c>
      <c r="AC20" s="718"/>
      <c r="AD20" s="718">
        <f>IF(AT12="","",IF(AO12="⑥",6,IF(AO12="⑦",7,AO12)))</f>
        <v>6</v>
      </c>
      <c r="AE20" s="718"/>
      <c r="AF20" s="746"/>
      <c r="AG20" s="717">
        <f>IF(AT16="","",IF(AND(AT16=6,AO16&lt;&gt;"⑦"),"⑥",IF(AT16=7,"⑦",AT16)))</f>
        <v>4</v>
      </c>
      <c r="AH20" s="718"/>
      <c r="AI20" s="718"/>
      <c r="AJ20" s="718" t="s">
        <v>7</v>
      </c>
      <c r="AK20" s="718"/>
      <c r="AL20" s="718">
        <f>IF(AT16="","",IF(AO16="⑥",6,IF(AO16="⑦",7,AO16)))</f>
        <v>6</v>
      </c>
      <c r="AM20" s="718"/>
      <c r="AN20" s="718"/>
      <c r="AO20" s="756"/>
      <c r="AP20" s="757"/>
      <c r="AQ20" s="757"/>
      <c r="AR20" s="757"/>
      <c r="AS20" s="757"/>
      <c r="AT20" s="757"/>
      <c r="AU20" s="757"/>
      <c r="AV20" s="758"/>
      <c r="AW20" s="503" t="s">
        <v>1482</v>
      </c>
      <c r="AX20" s="503"/>
      <c r="AY20" s="503"/>
      <c r="AZ20" s="765" t="s">
        <v>7</v>
      </c>
      <c r="BA20" s="765"/>
      <c r="BB20" s="765">
        <v>3</v>
      </c>
      <c r="BC20" s="765"/>
      <c r="BD20" s="771"/>
      <c r="BE20" s="765" t="s">
        <v>1469</v>
      </c>
      <c r="BF20" s="765"/>
      <c r="BG20" s="765"/>
      <c r="BH20" s="765" t="s">
        <v>7</v>
      </c>
      <c r="BI20" s="765"/>
      <c r="BJ20" s="765">
        <v>0</v>
      </c>
      <c r="BK20" s="765"/>
      <c r="BL20" s="768"/>
      <c r="BM20" s="732">
        <f>IF(OR(AND(BN20=2,COUNTIF($BN$12:$BP$29,2)=2),AND(BN20=1,COUNTIF($BN$12:$BP$29,1)=2),AND(BN20=3,COUNTIF($BN$12:$BP$29,3)=2)),"直接対決","")</f>
      </c>
      <c r="BN20" s="734">
        <f>COUNTIF(Y20:BL21,"⑥")+COUNTIF(Y20:BL21,"⑦")</f>
        <v>2</v>
      </c>
      <c r="BO20" s="734"/>
      <c r="BP20" s="734"/>
      <c r="BQ20" s="736">
        <f>IF(BB20="","",4-BN20)</f>
        <v>2</v>
      </c>
      <c r="BR20" s="736"/>
      <c r="BS20" s="736"/>
      <c r="BT20" s="737"/>
    </row>
    <row r="21" spans="2:72" ht="8.25" customHeight="1">
      <c r="B21" s="317"/>
      <c r="D21" s="317"/>
      <c r="E21" s="751"/>
      <c r="F21" s="740"/>
      <c r="G21" s="616"/>
      <c r="H21" s="616"/>
      <c r="I21" s="64"/>
      <c r="J21" s="64"/>
      <c r="K21" s="616"/>
      <c r="L21" s="616"/>
      <c r="M21" s="616"/>
      <c r="N21" s="616"/>
      <c r="O21" s="616"/>
      <c r="P21" s="616"/>
      <c r="Q21" s="616"/>
      <c r="R21" s="616"/>
      <c r="S21" s="616"/>
      <c r="T21" s="616"/>
      <c r="U21" s="616"/>
      <c r="V21" s="616"/>
      <c r="W21" s="616"/>
      <c r="X21" s="617"/>
      <c r="Y21" s="713"/>
      <c r="Z21" s="616"/>
      <c r="AA21" s="616"/>
      <c r="AB21" s="616"/>
      <c r="AC21" s="616"/>
      <c r="AD21" s="616"/>
      <c r="AE21" s="616"/>
      <c r="AF21" s="617"/>
      <c r="AG21" s="713"/>
      <c r="AH21" s="616"/>
      <c r="AI21" s="616"/>
      <c r="AJ21" s="616"/>
      <c r="AK21" s="616"/>
      <c r="AL21" s="616"/>
      <c r="AM21" s="616"/>
      <c r="AN21" s="616"/>
      <c r="AO21" s="759"/>
      <c r="AP21" s="730"/>
      <c r="AQ21" s="730"/>
      <c r="AR21" s="730"/>
      <c r="AS21" s="730"/>
      <c r="AT21" s="730"/>
      <c r="AU21" s="730"/>
      <c r="AV21" s="760"/>
      <c r="AW21" s="504"/>
      <c r="AX21" s="504"/>
      <c r="AY21" s="504"/>
      <c r="AZ21" s="766"/>
      <c r="BA21" s="766"/>
      <c r="BB21" s="766"/>
      <c r="BC21" s="766"/>
      <c r="BD21" s="772"/>
      <c r="BE21" s="766"/>
      <c r="BF21" s="766"/>
      <c r="BG21" s="766"/>
      <c r="BH21" s="766"/>
      <c r="BI21" s="766"/>
      <c r="BJ21" s="766"/>
      <c r="BK21" s="766"/>
      <c r="BL21" s="769"/>
      <c r="BM21" s="733"/>
      <c r="BN21" s="735"/>
      <c r="BO21" s="735"/>
      <c r="BP21" s="735"/>
      <c r="BQ21" s="738"/>
      <c r="BR21" s="738"/>
      <c r="BS21" s="738"/>
      <c r="BT21" s="739"/>
    </row>
    <row r="22" spans="2:72" ht="18.75" customHeight="1">
      <c r="B22" s="317"/>
      <c r="D22" s="317"/>
      <c r="F22" s="740" t="s">
        <v>8</v>
      </c>
      <c r="G22" s="616"/>
      <c r="H22" s="616"/>
      <c r="I22" s="64"/>
      <c r="J22" s="64"/>
      <c r="K22" s="616" t="s">
        <v>1354</v>
      </c>
      <c r="L22" s="616"/>
      <c r="M22" s="616"/>
      <c r="N22" s="616"/>
      <c r="O22" s="616"/>
      <c r="P22" s="64"/>
      <c r="Q22" s="616" t="s">
        <v>8</v>
      </c>
      <c r="R22" s="616"/>
      <c r="S22" s="616"/>
      <c r="T22" s="616" t="s">
        <v>1354</v>
      </c>
      <c r="U22" s="616"/>
      <c r="V22" s="616"/>
      <c r="W22" s="616"/>
      <c r="X22" s="617"/>
      <c r="Y22" s="713"/>
      <c r="Z22" s="616"/>
      <c r="AA22" s="616"/>
      <c r="AB22" s="616"/>
      <c r="AC22" s="616"/>
      <c r="AD22" s="616"/>
      <c r="AE22" s="616"/>
      <c r="AF22" s="617"/>
      <c r="AG22" s="713"/>
      <c r="AH22" s="616"/>
      <c r="AI22" s="616"/>
      <c r="AJ22" s="616"/>
      <c r="AK22" s="616"/>
      <c r="AL22" s="616"/>
      <c r="AM22" s="616"/>
      <c r="AN22" s="616"/>
      <c r="AO22" s="759"/>
      <c r="AP22" s="730"/>
      <c r="AQ22" s="730"/>
      <c r="AR22" s="730"/>
      <c r="AS22" s="730"/>
      <c r="AT22" s="730"/>
      <c r="AU22" s="730"/>
      <c r="AV22" s="760"/>
      <c r="AW22" s="504"/>
      <c r="AX22" s="504"/>
      <c r="AY22" s="504"/>
      <c r="AZ22" s="766"/>
      <c r="BA22" s="766"/>
      <c r="BB22" s="766"/>
      <c r="BC22" s="766"/>
      <c r="BD22" s="772"/>
      <c r="BE22" s="766"/>
      <c r="BF22" s="766"/>
      <c r="BG22" s="766"/>
      <c r="BH22" s="766"/>
      <c r="BI22" s="766"/>
      <c r="BJ22" s="766"/>
      <c r="BK22" s="766"/>
      <c r="BL22" s="769"/>
      <c r="BM22" s="743">
        <f>IF(OR(COUNTIF(BN12:BP30,2)&gt;=3,COUNTIF(BN12:BP31,1)&gt;=3),(AW23+AG23+BE23+Y23)/(AW23+AL20+BB20+AD20+BJ20+BE23+AG23+Y23),"")</f>
      </c>
      <c r="BN22" s="745"/>
      <c r="BO22" s="745"/>
      <c r="BP22" s="745"/>
      <c r="BQ22" s="727">
        <f>RANK(BN20,BN12:BP31)</f>
        <v>3</v>
      </c>
      <c r="BR22" s="727"/>
      <c r="BS22" s="727"/>
      <c r="BT22" s="728"/>
    </row>
    <row r="23" spans="2:72" ht="6" customHeight="1" hidden="1">
      <c r="B23" s="317"/>
      <c r="D23" s="317"/>
      <c r="F23" s="740"/>
      <c r="G23" s="616"/>
      <c r="H23" s="616"/>
      <c r="I23" s="64"/>
      <c r="J23" s="64"/>
      <c r="K23" s="64"/>
      <c r="L23" s="64"/>
      <c r="M23" s="64"/>
      <c r="N23" s="64"/>
      <c r="O23" s="64"/>
      <c r="P23" s="64"/>
      <c r="Q23" s="740"/>
      <c r="R23" s="616"/>
      <c r="S23" s="616"/>
      <c r="T23" s="64"/>
      <c r="U23" s="64"/>
      <c r="V23" s="64"/>
      <c r="W23" s="65"/>
      <c r="X23" s="67"/>
      <c r="Y23" s="369">
        <f>IF(Y20="⑦","7",IF(Y20="⑥","6",Y20))</f>
        <v>2</v>
      </c>
      <c r="Z23" s="64"/>
      <c r="AA23" s="64"/>
      <c r="AB23" s="64"/>
      <c r="AC23" s="64"/>
      <c r="AD23" s="64"/>
      <c r="AE23" s="64"/>
      <c r="AF23" s="319"/>
      <c r="AG23" s="369">
        <f>IF(AG20="⑦","7",IF(AG20="⑥","6",AG20))</f>
        <v>4</v>
      </c>
      <c r="AH23" s="64"/>
      <c r="AI23" s="64"/>
      <c r="AJ23" s="64"/>
      <c r="AK23" s="64"/>
      <c r="AL23" s="64"/>
      <c r="AM23" s="64"/>
      <c r="AN23" s="64"/>
      <c r="AO23" s="761"/>
      <c r="AP23" s="762"/>
      <c r="AQ23" s="762"/>
      <c r="AR23" s="762"/>
      <c r="AS23" s="762"/>
      <c r="AT23" s="762"/>
      <c r="AU23" s="762"/>
      <c r="AV23" s="763"/>
      <c r="AW23" s="323" t="str">
        <f>IF(AW20="⑦","7",IF(AW20="⑥","6",AW20))</f>
        <v>6</v>
      </c>
      <c r="AX23" s="323"/>
      <c r="AY23" s="323"/>
      <c r="AZ23" s="323"/>
      <c r="BA23" s="323"/>
      <c r="BB23" s="323"/>
      <c r="BC23" s="323"/>
      <c r="BD23" s="370"/>
      <c r="BE23" s="322" t="str">
        <f>IF(BE20="⑦","7",IF(BE20="⑥","6",BE20))</f>
        <v>6</v>
      </c>
      <c r="BF23" s="322"/>
      <c r="BG23" s="322"/>
      <c r="BH23" s="322"/>
      <c r="BI23" s="322"/>
      <c r="BJ23" s="322"/>
      <c r="BK23" s="322"/>
      <c r="BL23" s="368"/>
      <c r="BM23" s="744"/>
      <c r="BN23" s="753"/>
      <c r="BO23" s="753"/>
      <c r="BP23" s="753"/>
      <c r="BQ23" s="754"/>
      <c r="BR23" s="754"/>
      <c r="BS23" s="754"/>
      <c r="BT23" s="755"/>
    </row>
    <row r="24" spans="2:72" ht="18.75" customHeight="1">
      <c r="B24" s="317"/>
      <c r="D24" s="317"/>
      <c r="E24" s="750">
        <f>BQ26</f>
        <v>5</v>
      </c>
      <c r="F24" s="752" t="s">
        <v>1431</v>
      </c>
      <c r="G24" s="718"/>
      <c r="H24" s="718"/>
      <c r="I24" s="320"/>
      <c r="J24" s="320"/>
      <c r="K24" s="718" t="e">
        <f>IF(F24="ここに","",VLOOKUP(F24,'[1]登録ナンバー'!$A$1:$C$620,2,0))</f>
        <v>#N/A</v>
      </c>
      <c r="L24" s="718"/>
      <c r="M24" s="718"/>
      <c r="N24" s="718"/>
      <c r="O24" s="718"/>
      <c r="P24" s="718" t="s">
        <v>6</v>
      </c>
      <c r="Q24" s="718" t="s">
        <v>5</v>
      </c>
      <c r="R24" s="718"/>
      <c r="S24" s="718"/>
      <c r="T24" s="718" t="s">
        <v>1418</v>
      </c>
      <c r="U24" s="718"/>
      <c r="V24" s="718"/>
      <c r="W24" s="718"/>
      <c r="X24" s="746"/>
      <c r="Y24" s="717">
        <f>IF(BB12="","",IF(AND(BB12=6,AW12&lt;&gt;"⑦"),"⑥",IF(BB12=7,"⑦",BB12)))</f>
        <v>0</v>
      </c>
      <c r="Z24" s="718"/>
      <c r="AA24" s="718"/>
      <c r="AB24" s="718" t="s">
        <v>7</v>
      </c>
      <c r="AC24" s="718"/>
      <c r="AD24" s="718">
        <f>IF(BB12="","",IF(AW12="⑥",6,IF(AW12="⑦",7,AW12)))</f>
        <v>6</v>
      </c>
      <c r="AE24" s="718"/>
      <c r="AF24" s="746"/>
      <c r="AG24" s="717">
        <f>IF(BB16="","",IF(AND(BB16=6,AW16&lt;&gt;"⑦"),"⑥",IF(BB16=7,"⑦",BB16)))</f>
        <v>3</v>
      </c>
      <c r="AH24" s="718"/>
      <c r="AI24" s="718"/>
      <c r="AJ24" s="718" t="s">
        <v>7</v>
      </c>
      <c r="AK24" s="718"/>
      <c r="AL24" s="718">
        <f>IF(BB16="","",IF(AW16="⑥",6,IF(AW16="⑦",7,AW16)))</f>
        <v>6</v>
      </c>
      <c r="AM24" s="718"/>
      <c r="AN24" s="746"/>
      <c r="AO24" s="717">
        <f>IF(BB20="","",IF(AND(BB20=6,AW20&lt;&gt;"⑦"),"⑥",IF(BB20=7,"⑦",BB20)))</f>
        <v>3</v>
      </c>
      <c r="AP24" s="718"/>
      <c r="AQ24" s="718"/>
      <c r="AR24" s="718" t="s">
        <v>7</v>
      </c>
      <c r="AS24" s="718"/>
      <c r="AT24" s="718">
        <f>IF(BB20="","",IF(AW20="⑥",6,IF(AW20="⑦",7,AW20)))</f>
        <v>6</v>
      </c>
      <c r="AU24" s="718"/>
      <c r="AV24" s="746"/>
      <c r="AW24" s="756"/>
      <c r="AX24" s="757"/>
      <c r="AY24" s="757"/>
      <c r="AZ24" s="757"/>
      <c r="BA24" s="757"/>
      <c r="BB24" s="757"/>
      <c r="BC24" s="757"/>
      <c r="BD24" s="758"/>
      <c r="BE24" s="785">
        <v>0</v>
      </c>
      <c r="BF24" s="765"/>
      <c r="BG24" s="765"/>
      <c r="BH24" s="765" t="s">
        <v>7</v>
      </c>
      <c r="BI24" s="765"/>
      <c r="BJ24" s="765">
        <v>6</v>
      </c>
      <c r="BK24" s="765"/>
      <c r="BL24" s="768"/>
      <c r="BM24" s="732">
        <f>IF(OR(AND(BN24=2,COUNTIF($BN$12:$BP$29,2)=2),AND(BN24=1,COUNTIF($BN$12:$BP$29,1)=2),AND(BN24=3,COUNTIF($BN$12:$BP$29,3)=2)),"直接対決","")</f>
      </c>
      <c r="BN24" s="734">
        <f>COUNTIF(Y24:BL25,"⑥")+COUNTIF(Y24:BL25,"⑦")</f>
        <v>0</v>
      </c>
      <c r="BO24" s="734"/>
      <c r="BP24" s="734"/>
      <c r="BQ24" s="736">
        <f>IF(AL12="","",4-BN24)</f>
        <v>4</v>
      </c>
      <c r="BR24" s="736"/>
      <c r="BS24" s="736"/>
      <c r="BT24" s="737"/>
    </row>
    <row r="25" spans="2:72" ht="12.75" customHeight="1">
      <c r="B25" s="317"/>
      <c r="D25" s="317"/>
      <c r="E25" s="751"/>
      <c r="F25" s="740"/>
      <c r="G25" s="616"/>
      <c r="H25" s="616"/>
      <c r="I25" s="64"/>
      <c r="J25" s="64"/>
      <c r="K25" s="616"/>
      <c r="L25" s="616"/>
      <c r="M25" s="616"/>
      <c r="N25" s="616"/>
      <c r="O25" s="616"/>
      <c r="P25" s="616"/>
      <c r="Q25" s="616"/>
      <c r="R25" s="616"/>
      <c r="S25" s="616"/>
      <c r="T25" s="616"/>
      <c r="U25" s="616"/>
      <c r="V25" s="616"/>
      <c r="W25" s="616"/>
      <c r="X25" s="617"/>
      <c r="Y25" s="713"/>
      <c r="Z25" s="616"/>
      <c r="AA25" s="616"/>
      <c r="AB25" s="616"/>
      <c r="AC25" s="616"/>
      <c r="AD25" s="616"/>
      <c r="AE25" s="616"/>
      <c r="AF25" s="617"/>
      <c r="AG25" s="713"/>
      <c r="AH25" s="616"/>
      <c r="AI25" s="616"/>
      <c r="AJ25" s="616"/>
      <c r="AK25" s="616"/>
      <c r="AL25" s="616"/>
      <c r="AM25" s="616"/>
      <c r="AN25" s="617"/>
      <c r="AO25" s="713"/>
      <c r="AP25" s="616"/>
      <c r="AQ25" s="616"/>
      <c r="AR25" s="616"/>
      <c r="AS25" s="616"/>
      <c r="AT25" s="616"/>
      <c r="AU25" s="616"/>
      <c r="AV25" s="617"/>
      <c r="AW25" s="759"/>
      <c r="AX25" s="730"/>
      <c r="AY25" s="730"/>
      <c r="AZ25" s="730"/>
      <c r="BA25" s="730"/>
      <c r="BB25" s="730"/>
      <c r="BC25" s="730"/>
      <c r="BD25" s="760"/>
      <c r="BE25" s="786"/>
      <c r="BF25" s="766"/>
      <c r="BG25" s="766"/>
      <c r="BH25" s="766"/>
      <c r="BI25" s="766"/>
      <c r="BJ25" s="766"/>
      <c r="BK25" s="766"/>
      <c r="BL25" s="769"/>
      <c r="BM25" s="733"/>
      <c r="BN25" s="735"/>
      <c r="BO25" s="735"/>
      <c r="BP25" s="735"/>
      <c r="BQ25" s="738"/>
      <c r="BR25" s="738"/>
      <c r="BS25" s="738"/>
      <c r="BT25" s="739"/>
    </row>
    <row r="26" spans="2:72" ht="18.75" customHeight="1">
      <c r="B26" s="317"/>
      <c r="D26" s="317"/>
      <c r="F26" s="740" t="s">
        <v>8</v>
      </c>
      <c r="G26" s="616"/>
      <c r="H26" s="616"/>
      <c r="I26" s="64"/>
      <c r="J26" s="64"/>
      <c r="K26" s="616" t="e">
        <f>IF(F24="ここに","",VLOOKUP(F24,'[1]登録ナンバー'!$A$1:$D$620,4,0))</f>
        <v>#N/A</v>
      </c>
      <c r="L26" s="616"/>
      <c r="M26" s="616"/>
      <c r="N26" s="616"/>
      <c r="O26" s="616"/>
      <c r="P26" s="64"/>
      <c r="Q26" s="616" t="s">
        <v>8</v>
      </c>
      <c r="R26" s="616"/>
      <c r="S26" s="616"/>
      <c r="T26" s="616" t="s">
        <v>1354</v>
      </c>
      <c r="U26" s="616"/>
      <c r="V26" s="616"/>
      <c r="W26" s="616"/>
      <c r="X26" s="617"/>
      <c r="Y26" s="713"/>
      <c r="Z26" s="616"/>
      <c r="AA26" s="616"/>
      <c r="AB26" s="748"/>
      <c r="AC26" s="748"/>
      <c r="AD26" s="748"/>
      <c r="AE26" s="748"/>
      <c r="AF26" s="749"/>
      <c r="AG26" s="713"/>
      <c r="AH26" s="616"/>
      <c r="AI26" s="616"/>
      <c r="AJ26" s="616"/>
      <c r="AK26" s="616"/>
      <c r="AL26" s="616"/>
      <c r="AM26" s="616"/>
      <c r="AN26" s="617"/>
      <c r="AO26" s="747"/>
      <c r="AP26" s="748"/>
      <c r="AQ26" s="748"/>
      <c r="AR26" s="616"/>
      <c r="AS26" s="616"/>
      <c r="AT26" s="616"/>
      <c r="AU26" s="616"/>
      <c r="AV26" s="617"/>
      <c r="AW26" s="759"/>
      <c r="AX26" s="730"/>
      <c r="AY26" s="730"/>
      <c r="AZ26" s="730"/>
      <c r="BA26" s="730"/>
      <c r="BB26" s="730"/>
      <c r="BC26" s="730"/>
      <c r="BD26" s="760"/>
      <c r="BE26" s="787"/>
      <c r="BF26" s="767"/>
      <c r="BG26" s="767"/>
      <c r="BH26" s="767"/>
      <c r="BI26" s="767"/>
      <c r="BJ26" s="767"/>
      <c r="BK26" s="767"/>
      <c r="BL26" s="770"/>
      <c r="BM26" s="743">
        <f>IF(OR(COUNTIF(BN12:BP31,2)&gt;=3,COUNTIF(BN12:BP31,1)&gt;=3),(Y27+AG27+AO27+BE27)/(Y27+AL24+AD24+AT24+BJ24+BE27+AG27+AO27),"")</f>
      </c>
      <c r="BN26" s="745"/>
      <c r="BO26" s="745"/>
      <c r="BP26" s="745"/>
      <c r="BQ26" s="727">
        <f>RANK(BN24,BN12:BP31)</f>
        <v>5</v>
      </c>
      <c r="BR26" s="727"/>
      <c r="BS26" s="727"/>
      <c r="BT26" s="728"/>
    </row>
    <row r="27" spans="2:72" ht="6.75" customHeight="1" hidden="1">
      <c r="B27" s="317"/>
      <c r="D27" s="317"/>
      <c r="F27" s="740"/>
      <c r="G27" s="616"/>
      <c r="H27" s="616"/>
      <c r="I27" s="64"/>
      <c r="J27" s="64"/>
      <c r="K27" s="64"/>
      <c r="L27" s="64"/>
      <c r="M27" s="64"/>
      <c r="N27" s="64"/>
      <c r="O27" s="64"/>
      <c r="P27" s="64"/>
      <c r="Q27" s="65"/>
      <c r="R27" s="65"/>
      <c r="S27" s="65"/>
      <c r="T27" s="65"/>
      <c r="U27" s="65"/>
      <c r="V27" s="65"/>
      <c r="W27" s="65"/>
      <c r="X27" s="67"/>
      <c r="Y27" s="369">
        <f>IF(Y24="⑦","7",IF(Y24="⑥","6",Y24))</f>
        <v>0</v>
      </c>
      <c r="Z27" s="372"/>
      <c r="AA27" s="373"/>
      <c r="AB27" s="321"/>
      <c r="AC27" s="321"/>
      <c r="AD27" s="321"/>
      <c r="AE27" s="321"/>
      <c r="AF27" s="324"/>
      <c r="AG27" s="369">
        <f>IF(AG24="⑦","7",IF(AG24="⑥","6",AG24))</f>
        <v>3</v>
      </c>
      <c r="AH27" s="321"/>
      <c r="AI27" s="321"/>
      <c r="AJ27" s="321"/>
      <c r="AK27" s="321"/>
      <c r="AL27" s="321"/>
      <c r="AM27" s="321"/>
      <c r="AN27" s="324"/>
      <c r="AO27" s="369">
        <f>IF(AO24="⑦","7",IF(AO24="⑥","6",AO24))</f>
        <v>3</v>
      </c>
      <c r="AP27" s="321"/>
      <c r="AQ27" s="321"/>
      <c r="AR27" s="321"/>
      <c r="AS27" s="321"/>
      <c r="AT27" s="321"/>
      <c r="AU27" s="321"/>
      <c r="AV27" s="324"/>
      <c r="AW27" s="761"/>
      <c r="AX27" s="762"/>
      <c r="AY27" s="762"/>
      <c r="AZ27" s="762"/>
      <c r="BA27" s="762"/>
      <c r="BB27" s="762"/>
      <c r="BC27" s="762"/>
      <c r="BD27" s="763"/>
      <c r="BE27" s="323">
        <f>IF(BE24="⑦","7",IF(BE24="⑥","6",BE24))</f>
        <v>0</v>
      </c>
      <c r="BF27" s="323"/>
      <c r="BG27" s="323"/>
      <c r="BH27" s="323"/>
      <c r="BI27" s="323"/>
      <c r="BJ27" s="323"/>
      <c r="BK27" s="323"/>
      <c r="BL27" s="371"/>
      <c r="BM27" s="744"/>
      <c r="BN27" s="753"/>
      <c r="BO27" s="753"/>
      <c r="BP27" s="753"/>
      <c r="BQ27" s="754"/>
      <c r="BR27" s="754"/>
      <c r="BS27" s="754"/>
      <c r="BT27" s="755"/>
    </row>
    <row r="28" spans="2:72" ht="18.75" customHeight="1">
      <c r="B28" s="317"/>
      <c r="D28" s="317"/>
      <c r="E28" s="750">
        <f>BQ30</f>
        <v>4</v>
      </c>
      <c r="F28" s="752" t="s">
        <v>1426</v>
      </c>
      <c r="G28" s="718"/>
      <c r="H28" s="718"/>
      <c r="I28" s="320"/>
      <c r="J28" s="320"/>
      <c r="K28" s="718" t="str">
        <f>IF(F28="ここに","",VLOOKUP(F28,'[1]登録ナンバー'!$A$1:$C$620,2,0))</f>
        <v>岡川</v>
      </c>
      <c r="L28" s="718"/>
      <c r="M28" s="718"/>
      <c r="N28" s="718"/>
      <c r="O28" s="718"/>
      <c r="P28" s="718" t="s">
        <v>6</v>
      </c>
      <c r="Q28" s="718" t="s">
        <v>1427</v>
      </c>
      <c r="R28" s="718"/>
      <c r="S28" s="718"/>
      <c r="T28" s="718" t="str">
        <f>IF(Q28="ここに","",VLOOKUP(Q28,'[1]登録ナンバー'!$A$1:$C$620,2,0))</f>
        <v>辰巳</v>
      </c>
      <c r="U28" s="718"/>
      <c r="V28" s="718"/>
      <c r="W28" s="718"/>
      <c r="X28" s="746"/>
      <c r="Y28" s="717">
        <f>IF(BJ12="","",IF(AND(BJ12=6,BE12&lt;&gt;"⑦"),"⑥",IF(BJ12=7,"⑦",BJ12)))</f>
        <v>3</v>
      </c>
      <c r="Z28" s="718"/>
      <c r="AA28" s="718"/>
      <c r="AB28" s="616" t="s">
        <v>7</v>
      </c>
      <c r="AC28" s="616"/>
      <c r="AD28" s="616">
        <f>IF(BJ12="","",IF(BE12="⑥",6,IF(BE12="⑦",7,BE12)))</f>
        <v>6</v>
      </c>
      <c r="AE28" s="616"/>
      <c r="AF28" s="617"/>
      <c r="AG28" s="717">
        <f>IF(BJ16="","",IF(AND(BJ16=6,BE16&lt;&gt;"⑦"),"⑥",IF(BJ16=7,"⑦",BJ16)))</f>
        <v>1</v>
      </c>
      <c r="AH28" s="718"/>
      <c r="AI28" s="718"/>
      <c r="AJ28" s="718" t="s">
        <v>7</v>
      </c>
      <c r="AK28" s="718"/>
      <c r="AL28" s="718">
        <f>IF(BJ16="","",IF(BE16="⑥",6,IF(BE16="⑦",7,BE16)))</f>
        <v>6</v>
      </c>
      <c r="AM28" s="718"/>
      <c r="AN28" s="746"/>
      <c r="AO28" s="713">
        <f>IF(BJ20="","",IF(AND(BJ20=6,BE20&lt;&gt;"⑦"),"⑥",IF(BJ20=7,"⑦",BJ20)))</f>
        <v>0</v>
      </c>
      <c r="AP28" s="616"/>
      <c r="AQ28" s="616"/>
      <c r="AR28" s="718" t="s">
        <v>7</v>
      </c>
      <c r="AS28" s="718"/>
      <c r="AT28" s="718">
        <f>IF(BJ20="","",IF(BE20="⑥",6,IF(BE20="⑦",7,BE20)))</f>
        <v>6</v>
      </c>
      <c r="AU28" s="718"/>
      <c r="AV28" s="746"/>
      <c r="AW28" s="717" t="str">
        <f>IF(BJ24="","",IF(AND(BJ24=6,BE24&lt;&gt;"⑦"),"⑥",IF(BJ24=7,"⑦",BJ24)))</f>
        <v>⑥</v>
      </c>
      <c r="AX28" s="718"/>
      <c r="AY28" s="718"/>
      <c r="AZ28" s="718" t="s">
        <v>7</v>
      </c>
      <c r="BA28" s="718"/>
      <c r="BB28" s="718">
        <f>IF(BJ24="","",IF(BE24="⑥",6,IF(BE24="⑦",7,BE24)))</f>
        <v>0</v>
      </c>
      <c r="BC28" s="718"/>
      <c r="BD28" s="746"/>
      <c r="BE28" s="730"/>
      <c r="BF28" s="730"/>
      <c r="BG28" s="730"/>
      <c r="BH28" s="730"/>
      <c r="BI28" s="730"/>
      <c r="BJ28" s="730"/>
      <c r="BK28" s="730"/>
      <c r="BL28" s="731"/>
      <c r="BM28" s="732">
        <f>IF(OR(AND(BN28=2,COUNTIF($BN$12:$BP$29,2)=2),AND(BN28=1,COUNTIF($BN$12:$BP$29,1)=2),AND(BN28=3,COUNTIF($BN$12:$BP$29,3)=2)),"直接対決","")</f>
      </c>
      <c r="BN28" s="734">
        <f>COUNTIF(Y28:BD29,"⑥")+COUNTIF(Y28:BD29,"⑦")</f>
        <v>1</v>
      </c>
      <c r="BO28" s="734"/>
      <c r="BP28" s="734"/>
      <c r="BQ28" s="736">
        <f>IF(AL12="","",4-BN28)</f>
        <v>3</v>
      </c>
      <c r="BR28" s="736"/>
      <c r="BS28" s="736"/>
      <c r="BT28" s="737"/>
    </row>
    <row r="29" spans="2:72" ht="12.75" customHeight="1">
      <c r="B29" s="317"/>
      <c r="D29" s="317"/>
      <c r="E29" s="751"/>
      <c r="F29" s="740"/>
      <c r="G29" s="616"/>
      <c r="H29" s="616"/>
      <c r="I29" s="64"/>
      <c r="J29" s="64"/>
      <c r="K29" s="616"/>
      <c r="L29" s="616"/>
      <c r="M29" s="616"/>
      <c r="N29" s="616"/>
      <c r="O29" s="616"/>
      <c r="P29" s="616"/>
      <c r="Q29" s="616"/>
      <c r="R29" s="616"/>
      <c r="S29" s="616"/>
      <c r="T29" s="616"/>
      <c r="U29" s="616"/>
      <c r="V29" s="616"/>
      <c r="W29" s="616"/>
      <c r="X29" s="617"/>
      <c r="Y29" s="713"/>
      <c r="Z29" s="616"/>
      <c r="AA29" s="616"/>
      <c r="AB29" s="616"/>
      <c r="AC29" s="616"/>
      <c r="AD29" s="616"/>
      <c r="AE29" s="616"/>
      <c r="AF29" s="617"/>
      <c r="AG29" s="713"/>
      <c r="AH29" s="616"/>
      <c r="AI29" s="616"/>
      <c r="AJ29" s="616"/>
      <c r="AK29" s="616"/>
      <c r="AL29" s="616"/>
      <c r="AM29" s="616"/>
      <c r="AN29" s="617"/>
      <c r="AO29" s="713"/>
      <c r="AP29" s="616"/>
      <c r="AQ29" s="616"/>
      <c r="AR29" s="616"/>
      <c r="AS29" s="616"/>
      <c r="AT29" s="616"/>
      <c r="AU29" s="616"/>
      <c r="AV29" s="617"/>
      <c r="AW29" s="713"/>
      <c r="AX29" s="616"/>
      <c r="AY29" s="616"/>
      <c r="AZ29" s="616"/>
      <c r="BA29" s="616"/>
      <c r="BB29" s="616"/>
      <c r="BC29" s="616"/>
      <c r="BD29" s="617"/>
      <c r="BE29" s="730"/>
      <c r="BF29" s="730"/>
      <c r="BG29" s="730"/>
      <c r="BH29" s="730"/>
      <c r="BI29" s="730"/>
      <c r="BJ29" s="730"/>
      <c r="BK29" s="730"/>
      <c r="BL29" s="731"/>
      <c r="BM29" s="733"/>
      <c r="BN29" s="735"/>
      <c r="BO29" s="735"/>
      <c r="BP29" s="735"/>
      <c r="BQ29" s="738"/>
      <c r="BR29" s="738"/>
      <c r="BS29" s="738"/>
      <c r="BT29" s="739"/>
    </row>
    <row r="30" spans="2:72" ht="18.75" customHeight="1" thickBot="1">
      <c r="B30" s="317"/>
      <c r="D30" s="317"/>
      <c r="F30" s="740" t="s">
        <v>8</v>
      </c>
      <c r="G30" s="616"/>
      <c r="H30" s="616"/>
      <c r="I30" s="64"/>
      <c r="J30" s="64"/>
      <c r="K30" s="616" t="str">
        <f>IF(F28="登録No","",VLOOKUP(F28,'[1]登録ナンバー'!$A$1:$D$620,4,0))</f>
        <v>村田ＴＣ</v>
      </c>
      <c r="L30" s="616"/>
      <c r="M30" s="616"/>
      <c r="N30" s="616"/>
      <c r="O30" s="616"/>
      <c r="P30" s="64"/>
      <c r="Q30" s="741" t="s">
        <v>8</v>
      </c>
      <c r="R30" s="741"/>
      <c r="S30" s="741"/>
      <c r="T30" s="741" t="str">
        <f>IF(Q28="登録No","",VLOOKUP(Q28,'[1]登録ナンバー'!$A$1:$D$620,4,0))</f>
        <v>村田ＴＣ</v>
      </c>
      <c r="U30" s="741"/>
      <c r="V30" s="741"/>
      <c r="W30" s="741"/>
      <c r="X30" s="742"/>
      <c r="Y30" s="747"/>
      <c r="Z30" s="748"/>
      <c r="AA30" s="748"/>
      <c r="AB30" s="748"/>
      <c r="AC30" s="748"/>
      <c r="AD30" s="748"/>
      <c r="AE30" s="748"/>
      <c r="AF30" s="749"/>
      <c r="AG30" s="713"/>
      <c r="AH30" s="616"/>
      <c r="AI30" s="616"/>
      <c r="AJ30" s="616"/>
      <c r="AK30" s="616"/>
      <c r="AL30" s="616"/>
      <c r="AM30" s="616"/>
      <c r="AN30" s="617"/>
      <c r="AO30" s="713"/>
      <c r="AP30" s="616"/>
      <c r="AQ30" s="616"/>
      <c r="AR30" s="616"/>
      <c r="AS30" s="616"/>
      <c r="AT30" s="616"/>
      <c r="AU30" s="616"/>
      <c r="AV30" s="617"/>
      <c r="AW30" s="747"/>
      <c r="AX30" s="748"/>
      <c r="AY30" s="748"/>
      <c r="AZ30" s="748"/>
      <c r="BA30" s="748"/>
      <c r="BB30" s="748"/>
      <c r="BC30" s="748"/>
      <c r="BD30" s="749"/>
      <c r="BE30" s="730"/>
      <c r="BF30" s="730"/>
      <c r="BG30" s="730"/>
      <c r="BH30" s="730"/>
      <c r="BI30" s="730"/>
      <c r="BJ30" s="730"/>
      <c r="BK30" s="730"/>
      <c r="BL30" s="731"/>
      <c r="BM30" s="743">
        <f>IF(OR(COUNTIF(BN12:BP31,2)&gt;=3,COUNTIF(BN12:BP31,1)&gt;=3),(AW31+AG31+AO31+Y31)/(AW31+AL28+BB28+AT28+Y31+AD28+AG31+AO31),"")</f>
      </c>
      <c r="BN30" s="745"/>
      <c r="BO30" s="745"/>
      <c r="BP30" s="745"/>
      <c r="BQ30" s="727">
        <f>RANK(BN28,BN12:BP31)</f>
        <v>4</v>
      </c>
      <c r="BR30" s="727"/>
      <c r="BS30" s="727"/>
      <c r="BT30" s="728"/>
    </row>
    <row r="31" spans="6:72" ht="6.75" customHeight="1" hidden="1">
      <c r="F31" s="740"/>
      <c r="G31" s="616"/>
      <c r="H31" s="616"/>
      <c r="I31" s="64"/>
      <c r="J31" s="64"/>
      <c r="K31" s="64"/>
      <c r="L31" s="64"/>
      <c r="M31" s="64"/>
      <c r="N31" s="64"/>
      <c r="O31" s="64"/>
      <c r="P31" s="64"/>
      <c r="Q31" s="64"/>
      <c r="R31" s="65"/>
      <c r="S31" s="65"/>
      <c r="T31" s="65"/>
      <c r="U31" s="65"/>
      <c r="V31" s="65"/>
      <c r="W31" s="65"/>
      <c r="X31" s="65"/>
      <c r="Y31" s="367">
        <f>IF(Y28="⑦","7",IF(Y28="⑥","6",Y28))</f>
        <v>3</v>
      </c>
      <c r="Z31" s="64"/>
      <c r="AA31" s="64"/>
      <c r="AB31" s="64"/>
      <c r="AC31" s="64"/>
      <c r="AD31" s="64"/>
      <c r="AE31" s="64"/>
      <c r="AF31" s="319"/>
      <c r="AG31" s="367">
        <f>IF(AG28="⑦","7",IF(AG28="⑥","6",AG28))</f>
        <v>1</v>
      </c>
      <c r="AH31" s="64"/>
      <c r="AI31" s="64"/>
      <c r="AJ31" s="64"/>
      <c r="AK31" s="64"/>
      <c r="AL31" s="64"/>
      <c r="AM31" s="64"/>
      <c r="AN31" s="319"/>
      <c r="AO31" s="367">
        <f>IF(AO28="⑦","7",IF(AO28="⑥","6",AO28))</f>
        <v>0</v>
      </c>
      <c r="AP31" s="64"/>
      <c r="AQ31" s="64"/>
      <c r="AR31" s="64"/>
      <c r="AS31" s="64"/>
      <c r="AT31" s="64"/>
      <c r="AU31" s="64"/>
      <c r="AV31" s="319"/>
      <c r="AW31" s="367" t="str">
        <f>IF(AW28="⑦","7",IF(AW28="⑥","6",AW28))</f>
        <v>6</v>
      </c>
      <c r="AX31" s="64"/>
      <c r="AY31" s="64"/>
      <c r="AZ31" s="64"/>
      <c r="BA31" s="64"/>
      <c r="BB31" s="64"/>
      <c r="BC31" s="64"/>
      <c r="BD31" s="319"/>
      <c r="BE31" s="730"/>
      <c r="BF31" s="730"/>
      <c r="BG31" s="730"/>
      <c r="BH31" s="730"/>
      <c r="BI31" s="730"/>
      <c r="BJ31" s="730"/>
      <c r="BK31" s="730"/>
      <c r="BL31" s="731"/>
      <c r="BM31" s="744"/>
      <c r="BN31" s="745"/>
      <c r="BO31" s="745"/>
      <c r="BP31" s="745"/>
      <c r="BQ31" s="727"/>
      <c r="BR31" s="727"/>
      <c r="BS31" s="727"/>
      <c r="BT31" s="728"/>
    </row>
    <row r="32" spans="6:72" ht="8.25" customHeight="1" thickBot="1">
      <c r="F32" s="98"/>
      <c r="G32" s="98"/>
      <c r="H32" s="98"/>
      <c r="I32" s="98"/>
      <c r="J32" s="98"/>
      <c r="K32" s="98"/>
      <c r="L32" s="98"/>
      <c r="M32" s="98"/>
      <c r="N32" s="98"/>
      <c r="O32" s="98"/>
      <c r="P32" s="99"/>
      <c r="Q32" s="91"/>
      <c r="R32" s="91"/>
      <c r="S32" s="91"/>
      <c r="T32" s="91"/>
      <c r="U32" s="91"/>
      <c r="V32" s="91"/>
      <c r="W32" s="91"/>
      <c r="X32" s="99"/>
      <c r="Y32" s="91"/>
      <c r="Z32" s="91"/>
      <c r="AA32" s="91"/>
      <c r="AB32" s="91"/>
      <c r="AC32" s="91"/>
      <c r="AD32" s="91"/>
      <c r="AE32" s="100"/>
      <c r="AF32" s="100"/>
      <c r="AG32" s="100"/>
      <c r="AH32" s="100"/>
      <c r="AI32" s="100"/>
      <c r="AJ32" s="100"/>
      <c r="AK32" s="100"/>
      <c r="AL32" s="100"/>
      <c r="AM32" s="100"/>
      <c r="AN32" s="100"/>
      <c r="AO32" s="100"/>
      <c r="AP32" s="100"/>
      <c r="AQ32" s="100"/>
      <c r="AR32" s="100"/>
      <c r="AS32" s="100"/>
      <c r="AT32" s="100"/>
      <c r="AU32" s="101"/>
      <c r="AV32" s="101"/>
      <c r="AW32" s="101"/>
      <c r="AX32" s="101"/>
      <c r="AY32" s="102"/>
      <c r="AZ32" s="102"/>
      <c r="BA32" s="102"/>
      <c r="BB32" s="102"/>
      <c r="BC32" s="91"/>
      <c r="BD32" s="91"/>
      <c r="BE32" s="91"/>
      <c r="BF32" s="91"/>
      <c r="BG32" s="91"/>
      <c r="BH32" s="91"/>
      <c r="BI32" s="91"/>
      <c r="BJ32" s="91"/>
      <c r="BK32" s="91"/>
      <c r="BL32" s="91"/>
      <c r="BM32" s="91"/>
      <c r="BN32" s="91"/>
      <c r="BO32" s="91"/>
      <c r="BP32" s="91"/>
      <c r="BQ32" s="91"/>
      <c r="BR32" s="91"/>
      <c r="BS32" s="91"/>
      <c r="BT32" s="91"/>
    </row>
    <row r="33" spans="2:72" ht="18.75" customHeight="1">
      <c r="B33" s="317"/>
      <c r="D33" s="317"/>
      <c r="F33" s="740" t="s">
        <v>13</v>
      </c>
      <c r="G33" s="616"/>
      <c r="H33" s="616"/>
      <c r="I33" s="616"/>
      <c r="J33" s="616"/>
      <c r="K33" s="616"/>
      <c r="L33" s="616"/>
      <c r="M33" s="616"/>
      <c r="N33" s="616"/>
      <c r="O33" s="616"/>
      <c r="P33" s="616"/>
      <c r="Q33" s="616"/>
      <c r="R33" s="616"/>
      <c r="S33" s="616"/>
      <c r="T33" s="616"/>
      <c r="U33" s="616"/>
      <c r="V33" s="616"/>
      <c r="W33" s="616"/>
      <c r="X33" s="616"/>
      <c r="Y33" s="783" t="str">
        <f>K37</f>
        <v>金谷</v>
      </c>
      <c r="Z33" s="776"/>
      <c r="AA33" s="776"/>
      <c r="AB33" s="776"/>
      <c r="AC33" s="776"/>
      <c r="AD33" s="776"/>
      <c r="AE33" s="776"/>
      <c r="AF33" s="784"/>
      <c r="AG33" s="713" t="str">
        <f>K41</f>
        <v>石原</v>
      </c>
      <c r="AH33" s="616"/>
      <c r="AI33" s="616"/>
      <c r="AJ33" s="616"/>
      <c r="AK33" s="616"/>
      <c r="AL33" s="616"/>
      <c r="AM33" s="616"/>
      <c r="AN33" s="616"/>
      <c r="AO33" s="713" t="e">
        <f>K45</f>
        <v>#N/A</v>
      </c>
      <c r="AP33" s="616"/>
      <c r="AQ33" s="616"/>
      <c r="AR33" s="616"/>
      <c r="AS33" s="616"/>
      <c r="AT33" s="616"/>
      <c r="AU33" s="616"/>
      <c r="AV33" s="617"/>
      <c r="AW33" s="616" t="str">
        <f>K49</f>
        <v>プラチナ</v>
      </c>
      <c r="AX33" s="616"/>
      <c r="AY33" s="616"/>
      <c r="AZ33" s="616"/>
      <c r="BA33" s="616"/>
      <c r="BB33" s="616"/>
      <c r="BC33" s="616"/>
      <c r="BD33" s="617"/>
      <c r="BE33" s="616" t="str">
        <f>K53</f>
        <v>片岡</v>
      </c>
      <c r="BF33" s="616"/>
      <c r="BG33" s="616"/>
      <c r="BH33" s="616"/>
      <c r="BI33" s="616"/>
      <c r="BJ33" s="616"/>
      <c r="BK33" s="616"/>
      <c r="BL33" s="778"/>
      <c r="BM33" s="775">
        <f>IF(BM39&lt;&gt;"","取得","")</f>
      </c>
      <c r="BN33" s="776" t="s">
        <v>3</v>
      </c>
      <c r="BO33" s="776"/>
      <c r="BP33" s="776"/>
      <c r="BQ33" s="776"/>
      <c r="BR33" s="776"/>
      <c r="BS33" s="776"/>
      <c r="BT33" s="777"/>
    </row>
    <row r="34" spans="2:72" ht="11.25" customHeight="1">
      <c r="B34" s="317"/>
      <c r="D34" s="317"/>
      <c r="F34" s="740"/>
      <c r="G34" s="616"/>
      <c r="H34" s="616"/>
      <c r="I34" s="616"/>
      <c r="J34" s="616"/>
      <c r="K34" s="616"/>
      <c r="L34" s="616"/>
      <c r="M34" s="616"/>
      <c r="N34" s="616"/>
      <c r="O34" s="616"/>
      <c r="P34" s="616"/>
      <c r="Q34" s="616"/>
      <c r="R34" s="616"/>
      <c r="S34" s="616"/>
      <c r="T34" s="616"/>
      <c r="U34" s="616"/>
      <c r="V34" s="616"/>
      <c r="W34" s="616"/>
      <c r="X34" s="616"/>
      <c r="Y34" s="713"/>
      <c r="Z34" s="616"/>
      <c r="AA34" s="616"/>
      <c r="AB34" s="616"/>
      <c r="AC34" s="616"/>
      <c r="AD34" s="616"/>
      <c r="AE34" s="616"/>
      <c r="AF34" s="617"/>
      <c r="AG34" s="713"/>
      <c r="AH34" s="616"/>
      <c r="AI34" s="616"/>
      <c r="AJ34" s="616"/>
      <c r="AK34" s="616"/>
      <c r="AL34" s="616"/>
      <c r="AM34" s="616"/>
      <c r="AN34" s="616"/>
      <c r="AO34" s="713"/>
      <c r="AP34" s="616"/>
      <c r="AQ34" s="616"/>
      <c r="AR34" s="616"/>
      <c r="AS34" s="616"/>
      <c r="AT34" s="616"/>
      <c r="AU34" s="616"/>
      <c r="AV34" s="617"/>
      <c r="AW34" s="616"/>
      <c r="AX34" s="616"/>
      <c r="AY34" s="616"/>
      <c r="AZ34" s="616"/>
      <c r="BA34" s="616"/>
      <c r="BB34" s="616"/>
      <c r="BC34" s="616"/>
      <c r="BD34" s="617"/>
      <c r="BE34" s="616"/>
      <c r="BF34" s="616"/>
      <c r="BG34" s="616"/>
      <c r="BH34" s="616"/>
      <c r="BI34" s="616"/>
      <c r="BJ34" s="616"/>
      <c r="BK34" s="616"/>
      <c r="BL34" s="778"/>
      <c r="BM34" s="775"/>
      <c r="BN34" s="616"/>
      <c r="BO34" s="616"/>
      <c r="BP34" s="616"/>
      <c r="BQ34" s="616"/>
      <c r="BR34" s="616"/>
      <c r="BS34" s="616"/>
      <c r="BT34" s="751"/>
    </row>
    <row r="35" spans="2:72" ht="12.75" customHeight="1">
      <c r="B35" s="317"/>
      <c r="D35" s="317"/>
      <c r="F35" s="740"/>
      <c r="G35" s="616"/>
      <c r="H35" s="616"/>
      <c r="I35" s="616"/>
      <c r="J35" s="616"/>
      <c r="K35" s="616"/>
      <c r="L35" s="616"/>
      <c r="M35" s="616"/>
      <c r="N35" s="616"/>
      <c r="O35" s="616"/>
      <c r="P35" s="616"/>
      <c r="Q35" s="616"/>
      <c r="R35" s="616"/>
      <c r="S35" s="616"/>
      <c r="T35" s="616"/>
      <c r="U35" s="616"/>
      <c r="V35" s="616"/>
      <c r="W35" s="616"/>
      <c r="X35" s="616"/>
      <c r="Y35" s="713" t="str">
        <f>T37</f>
        <v>土田</v>
      </c>
      <c r="Z35" s="616"/>
      <c r="AA35" s="616"/>
      <c r="AB35" s="616"/>
      <c r="AC35" s="616"/>
      <c r="AD35" s="616"/>
      <c r="AE35" s="616"/>
      <c r="AF35" s="617"/>
      <c r="AG35" s="713" t="str">
        <f>T41</f>
        <v>小出</v>
      </c>
      <c r="AH35" s="616"/>
      <c r="AI35" s="616"/>
      <c r="AJ35" s="616"/>
      <c r="AK35" s="616"/>
      <c r="AL35" s="616"/>
      <c r="AM35" s="616"/>
      <c r="AN35" s="616"/>
      <c r="AO35" s="713" t="e">
        <f>T45</f>
        <v>#N/A</v>
      </c>
      <c r="AP35" s="616"/>
      <c r="AQ35" s="616"/>
      <c r="AR35" s="616"/>
      <c r="AS35" s="616"/>
      <c r="AT35" s="616"/>
      <c r="AU35" s="616"/>
      <c r="AV35" s="617"/>
      <c r="AW35" s="616" t="str">
        <f>T49</f>
        <v>野村</v>
      </c>
      <c r="AX35" s="616"/>
      <c r="AY35" s="616"/>
      <c r="AZ35" s="616"/>
      <c r="BA35" s="616"/>
      <c r="BB35" s="616"/>
      <c r="BC35" s="616"/>
      <c r="BD35" s="617"/>
      <c r="BE35" s="616" t="str">
        <f>T53</f>
        <v>吉村</v>
      </c>
      <c r="BF35" s="616"/>
      <c r="BG35" s="616"/>
      <c r="BH35" s="616"/>
      <c r="BI35" s="616"/>
      <c r="BJ35" s="616"/>
      <c r="BK35" s="616"/>
      <c r="BL35" s="778"/>
      <c r="BM35" s="775">
        <f>IF(BM39&lt;&gt;"","ゲーム率","")</f>
      </c>
      <c r="BN35" s="616" t="s">
        <v>4</v>
      </c>
      <c r="BO35" s="616"/>
      <c r="BP35" s="616"/>
      <c r="BQ35" s="616"/>
      <c r="BR35" s="616"/>
      <c r="BS35" s="616"/>
      <c r="BT35" s="751"/>
    </row>
    <row r="36" spans="2:72" ht="12.75" customHeight="1">
      <c r="B36" s="317"/>
      <c r="D36" s="317"/>
      <c r="F36" s="782"/>
      <c r="G36" s="748"/>
      <c r="H36" s="748"/>
      <c r="I36" s="748"/>
      <c r="J36" s="748"/>
      <c r="K36" s="748"/>
      <c r="L36" s="748"/>
      <c r="M36" s="748"/>
      <c r="N36" s="748"/>
      <c r="O36" s="748"/>
      <c r="P36" s="748"/>
      <c r="Q36" s="748"/>
      <c r="R36" s="748"/>
      <c r="S36" s="748"/>
      <c r="T36" s="748"/>
      <c r="U36" s="748"/>
      <c r="V36" s="748"/>
      <c r="W36" s="748"/>
      <c r="X36" s="748"/>
      <c r="Y36" s="747"/>
      <c r="Z36" s="748"/>
      <c r="AA36" s="748"/>
      <c r="AB36" s="748"/>
      <c r="AC36" s="748"/>
      <c r="AD36" s="748"/>
      <c r="AE36" s="748"/>
      <c r="AF36" s="749"/>
      <c r="AG36" s="747"/>
      <c r="AH36" s="748"/>
      <c r="AI36" s="748"/>
      <c r="AJ36" s="748"/>
      <c r="AK36" s="748"/>
      <c r="AL36" s="748"/>
      <c r="AM36" s="748"/>
      <c r="AN36" s="748"/>
      <c r="AO36" s="747"/>
      <c r="AP36" s="748"/>
      <c r="AQ36" s="748"/>
      <c r="AR36" s="748"/>
      <c r="AS36" s="748"/>
      <c r="AT36" s="748"/>
      <c r="AU36" s="748"/>
      <c r="AV36" s="749"/>
      <c r="AW36" s="748"/>
      <c r="AX36" s="748"/>
      <c r="AY36" s="748"/>
      <c r="AZ36" s="748"/>
      <c r="BA36" s="748"/>
      <c r="BB36" s="748"/>
      <c r="BC36" s="748"/>
      <c r="BD36" s="749"/>
      <c r="BE36" s="748"/>
      <c r="BF36" s="748"/>
      <c r="BG36" s="748"/>
      <c r="BH36" s="748"/>
      <c r="BI36" s="748"/>
      <c r="BJ36" s="748"/>
      <c r="BK36" s="748"/>
      <c r="BL36" s="779"/>
      <c r="BM36" s="780"/>
      <c r="BN36" s="748"/>
      <c r="BO36" s="748"/>
      <c r="BP36" s="748"/>
      <c r="BQ36" s="748"/>
      <c r="BR36" s="748"/>
      <c r="BS36" s="748"/>
      <c r="BT36" s="781"/>
    </row>
    <row r="37" spans="2:72" s="64" customFormat="1" ht="18.75" customHeight="1">
      <c r="B37" s="263"/>
      <c r="D37" s="263"/>
      <c r="E37" s="750">
        <f>BQ39</f>
        <v>1</v>
      </c>
      <c r="F37" s="752" t="s">
        <v>1421</v>
      </c>
      <c r="G37" s="718"/>
      <c r="H37" s="718"/>
      <c r="I37" s="320"/>
      <c r="J37" s="320"/>
      <c r="K37" s="634" t="str">
        <f>IF(F37="ここに","",VLOOKUP(F37,'[1]登録ナンバー'!$A$1:$C$620,2,0))</f>
        <v>金谷</v>
      </c>
      <c r="L37" s="634"/>
      <c r="M37" s="634"/>
      <c r="N37" s="634"/>
      <c r="O37" s="634"/>
      <c r="P37" s="634" t="s">
        <v>6</v>
      </c>
      <c r="Q37" s="634" t="s">
        <v>1422</v>
      </c>
      <c r="R37" s="634"/>
      <c r="S37" s="634"/>
      <c r="T37" s="634" t="str">
        <f>IF(Q37="ここに","",VLOOKUP(Q37,'[1]登録ナンバー'!$A$1:$C$620,2,0))</f>
        <v>土田</v>
      </c>
      <c r="U37" s="634"/>
      <c r="V37" s="634"/>
      <c r="W37" s="634"/>
      <c r="X37" s="667"/>
      <c r="Y37" s="558">
        <f>IF(AG37="","丸付き数字は試合順番","")</f>
      </c>
      <c r="Z37" s="559"/>
      <c r="AA37" s="559"/>
      <c r="AB37" s="559"/>
      <c r="AC37" s="559"/>
      <c r="AD37" s="559"/>
      <c r="AE37" s="559"/>
      <c r="AF37" s="560"/>
      <c r="AG37" s="479" t="s">
        <v>1489</v>
      </c>
      <c r="AH37" s="458"/>
      <c r="AI37" s="458"/>
      <c r="AJ37" s="458" t="s">
        <v>7</v>
      </c>
      <c r="AK37" s="458"/>
      <c r="AL37" s="458">
        <v>4</v>
      </c>
      <c r="AM37" s="458"/>
      <c r="AN37" s="458"/>
      <c r="AO37" s="479" t="s">
        <v>1439</v>
      </c>
      <c r="AP37" s="458"/>
      <c r="AQ37" s="458"/>
      <c r="AR37" s="458" t="s">
        <v>7</v>
      </c>
      <c r="AS37" s="458"/>
      <c r="AT37" s="458">
        <v>2</v>
      </c>
      <c r="AU37" s="458"/>
      <c r="AV37" s="474"/>
      <c r="AW37" s="458" t="s">
        <v>1475</v>
      </c>
      <c r="AX37" s="458"/>
      <c r="AY37" s="458"/>
      <c r="AZ37" s="458" t="s">
        <v>7</v>
      </c>
      <c r="BA37" s="458"/>
      <c r="BB37" s="458">
        <v>1</v>
      </c>
      <c r="BC37" s="458"/>
      <c r="BD37" s="474"/>
      <c r="BE37" s="458" t="s">
        <v>1439</v>
      </c>
      <c r="BF37" s="458"/>
      <c r="BG37" s="458"/>
      <c r="BH37" s="458" t="s">
        <v>7</v>
      </c>
      <c r="BI37" s="458"/>
      <c r="BJ37" s="458">
        <v>1</v>
      </c>
      <c r="BK37" s="458"/>
      <c r="BL37" s="499"/>
      <c r="BM37" s="540">
        <f>IF(OR(AND(BN37=2,COUNTIF(BN37:BP54,2)=2),AND(BN37=1,COUNTIF(BN37:BP54,1)=2),AND(BN37=3,COUNTIF(BN37:BP54,3)=2)),"直接対決","")</f>
      </c>
      <c r="BN37" s="477">
        <f>COUNTIF(AG37:BL38,"⑥")+COUNTIF(AG37:BL38,"⑦")</f>
        <v>4</v>
      </c>
      <c r="BO37" s="477"/>
      <c r="BP37" s="477"/>
      <c r="BQ37" s="489">
        <f>IF(AL37="","",4-BN37)</f>
        <v>0</v>
      </c>
      <c r="BR37" s="489"/>
      <c r="BS37" s="489"/>
      <c r="BT37" s="490"/>
    </row>
    <row r="38" spans="2:72" s="64" customFormat="1" ht="11.25" customHeight="1">
      <c r="B38" s="263"/>
      <c r="D38" s="263"/>
      <c r="E38" s="751"/>
      <c r="F38" s="740"/>
      <c r="G38" s="616"/>
      <c r="H38" s="616"/>
      <c r="K38" s="635"/>
      <c r="L38" s="635"/>
      <c r="M38" s="635"/>
      <c r="N38" s="635"/>
      <c r="O38" s="635"/>
      <c r="P38" s="635"/>
      <c r="Q38" s="635"/>
      <c r="R38" s="635"/>
      <c r="S38" s="635"/>
      <c r="T38" s="635"/>
      <c r="U38" s="635"/>
      <c r="V38" s="635"/>
      <c r="W38" s="635"/>
      <c r="X38" s="668"/>
      <c r="Y38" s="561"/>
      <c r="Z38" s="562"/>
      <c r="AA38" s="562"/>
      <c r="AB38" s="562"/>
      <c r="AC38" s="562"/>
      <c r="AD38" s="562"/>
      <c r="AE38" s="562"/>
      <c r="AF38" s="563"/>
      <c r="AG38" s="480"/>
      <c r="AH38" s="459"/>
      <c r="AI38" s="459"/>
      <c r="AJ38" s="459"/>
      <c r="AK38" s="459"/>
      <c r="AL38" s="459"/>
      <c r="AM38" s="459"/>
      <c r="AN38" s="459"/>
      <c r="AO38" s="480"/>
      <c r="AP38" s="459"/>
      <c r="AQ38" s="459"/>
      <c r="AR38" s="459"/>
      <c r="AS38" s="459"/>
      <c r="AT38" s="459"/>
      <c r="AU38" s="459"/>
      <c r="AV38" s="475"/>
      <c r="AW38" s="459"/>
      <c r="AX38" s="459"/>
      <c r="AY38" s="459"/>
      <c r="AZ38" s="459"/>
      <c r="BA38" s="459"/>
      <c r="BB38" s="459"/>
      <c r="BC38" s="459"/>
      <c r="BD38" s="475"/>
      <c r="BE38" s="459"/>
      <c r="BF38" s="459"/>
      <c r="BG38" s="459"/>
      <c r="BH38" s="459"/>
      <c r="BI38" s="459"/>
      <c r="BJ38" s="459"/>
      <c r="BK38" s="459"/>
      <c r="BL38" s="500"/>
      <c r="BM38" s="541"/>
      <c r="BN38" s="478"/>
      <c r="BO38" s="478"/>
      <c r="BP38" s="478"/>
      <c r="BQ38" s="491"/>
      <c r="BR38" s="491"/>
      <c r="BS38" s="491"/>
      <c r="BT38" s="492"/>
    </row>
    <row r="39" spans="2:72" ht="18.75" customHeight="1">
      <c r="B39" s="317"/>
      <c r="D39" s="317"/>
      <c r="F39" s="740" t="s">
        <v>8</v>
      </c>
      <c r="G39" s="616"/>
      <c r="H39" s="616"/>
      <c r="I39" s="64"/>
      <c r="J39" s="64"/>
      <c r="K39" s="635" t="str">
        <f>IF(F37="ここに","",VLOOKUP(F37,'[1]登録ナンバー'!$A$1:$D$620,4,0))</f>
        <v>ぼんズ</v>
      </c>
      <c r="L39" s="635"/>
      <c r="M39" s="635"/>
      <c r="N39" s="635"/>
      <c r="O39" s="635"/>
      <c r="P39" s="334"/>
      <c r="Q39" s="635" t="s">
        <v>8</v>
      </c>
      <c r="R39" s="635"/>
      <c r="S39" s="635"/>
      <c r="T39" s="635" t="str">
        <f>IF(Q37="ここに","",VLOOKUP(Q37,'[1]登録ナンバー'!$A$1:$D$620,4,0))</f>
        <v>ぼんズ</v>
      </c>
      <c r="U39" s="635"/>
      <c r="V39" s="635"/>
      <c r="W39" s="635"/>
      <c r="X39" s="668"/>
      <c r="Y39" s="561"/>
      <c r="Z39" s="562"/>
      <c r="AA39" s="562"/>
      <c r="AB39" s="562"/>
      <c r="AC39" s="562"/>
      <c r="AD39" s="562"/>
      <c r="AE39" s="562"/>
      <c r="AF39" s="563"/>
      <c r="AG39" s="480"/>
      <c r="AH39" s="459"/>
      <c r="AI39" s="459"/>
      <c r="AJ39" s="459"/>
      <c r="AK39" s="459"/>
      <c r="AL39" s="459"/>
      <c r="AM39" s="459"/>
      <c r="AN39" s="459"/>
      <c r="AO39" s="480"/>
      <c r="AP39" s="459"/>
      <c r="AQ39" s="459"/>
      <c r="AR39" s="459"/>
      <c r="AS39" s="459"/>
      <c r="AT39" s="459"/>
      <c r="AU39" s="459"/>
      <c r="AV39" s="475"/>
      <c r="AW39" s="459"/>
      <c r="AX39" s="459"/>
      <c r="AY39" s="459"/>
      <c r="AZ39" s="459"/>
      <c r="BA39" s="459"/>
      <c r="BB39" s="459"/>
      <c r="BC39" s="459"/>
      <c r="BD39" s="475"/>
      <c r="BE39" s="459"/>
      <c r="BF39" s="459"/>
      <c r="BG39" s="459"/>
      <c r="BH39" s="459"/>
      <c r="BI39" s="459"/>
      <c r="BJ39" s="459"/>
      <c r="BK39" s="459"/>
      <c r="BL39" s="500"/>
      <c r="BM39" s="542"/>
      <c r="BN39" s="472"/>
      <c r="BO39" s="472"/>
      <c r="BP39" s="472"/>
      <c r="BQ39" s="495">
        <f>RANK(BN37,BN37:BP56)</f>
        <v>1</v>
      </c>
      <c r="BR39" s="495"/>
      <c r="BS39" s="495"/>
      <c r="BT39" s="496"/>
    </row>
    <row r="40" spans="2:72" ht="5.25" customHeight="1" hidden="1">
      <c r="B40" s="317"/>
      <c r="D40" s="317"/>
      <c r="F40" s="740"/>
      <c r="G40" s="616"/>
      <c r="H40" s="616"/>
      <c r="I40" s="64"/>
      <c r="J40" s="64"/>
      <c r="K40" s="334"/>
      <c r="L40" s="334"/>
      <c r="M40" s="334"/>
      <c r="N40" s="334"/>
      <c r="O40" s="334"/>
      <c r="P40" s="334"/>
      <c r="Q40" s="774"/>
      <c r="R40" s="635"/>
      <c r="S40" s="635"/>
      <c r="T40" s="334"/>
      <c r="U40" s="334"/>
      <c r="V40" s="334"/>
      <c r="W40" s="435"/>
      <c r="X40" s="436"/>
      <c r="Y40" s="564"/>
      <c r="Z40" s="565"/>
      <c r="AA40" s="565"/>
      <c r="AB40" s="565"/>
      <c r="AC40" s="565"/>
      <c r="AD40" s="565"/>
      <c r="AE40" s="565"/>
      <c r="AF40" s="566"/>
      <c r="AG40" s="437" t="str">
        <f>IF(AG37="⑦","7",IF(AG37="⑥","6",AG37))</f>
        <v>6</v>
      </c>
      <c r="AH40" s="438"/>
      <c r="AI40" s="438"/>
      <c r="AJ40" s="438"/>
      <c r="AK40" s="438"/>
      <c r="AL40" s="438"/>
      <c r="AM40" s="438"/>
      <c r="AN40" s="438"/>
      <c r="AO40" s="437" t="str">
        <f>IF(AO37="⑦","7",IF(AO37="⑥","6",AO37))</f>
        <v>6</v>
      </c>
      <c r="AP40" s="438"/>
      <c r="AQ40" s="438"/>
      <c r="AR40" s="438"/>
      <c r="AS40" s="438"/>
      <c r="AT40" s="438"/>
      <c r="AU40" s="438"/>
      <c r="AV40" s="439"/>
      <c r="AW40" s="438" t="str">
        <f>IF(AW37="⑦","7",IF(AW37="⑥","6",AW37))</f>
        <v>6</v>
      </c>
      <c r="AX40" s="438"/>
      <c r="AY40" s="438"/>
      <c r="AZ40" s="438"/>
      <c r="BA40" s="438"/>
      <c r="BB40" s="438"/>
      <c r="BC40" s="438"/>
      <c r="BD40" s="439"/>
      <c r="BE40" s="438" t="str">
        <f>IF(BE37="⑦","7",IF(BE37="⑥","6",BE37))</f>
        <v>6</v>
      </c>
      <c r="BF40" s="438"/>
      <c r="BG40" s="438"/>
      <c r="BH40" s="438"/>
      <c r="BI40" s="438"/>
      <c r="BJ40" s="438"/>
      <c r="BK40" s="438"/>
      <c r="BL40" s="439"/>
      <c r="BM40" s="543"/>
      <c r="BN40" s="473"/>
      <c r="BO40" s="473"/>
      <c r="BP40" s="473"/>
      <c r="BQ40" s="497"/>
      <c r="BR40" s="497"/>
      <c r="BS40" s="497"/>
      <c r="BT40" s="498"/>
    </row>
    <row r="41" spans="2:72" ht="18.75" customHeight="1">
      <c r="B41" s="317"/>
      <c r="D41" s="317"/>
      <c r="E41" s="750">
        <f>BQ43</f>
        <v>2</v>
      </c>
      <c r="F41" s="752" t="s">
        <v>1432</v>
      </c>
      <c r="G41" s="718"/>
      <c r="H41" s="718"/>
      <c r="I41" s="320"/>
      <c r="J41" s="320"/>
      <c r="K41" s="470" t="str">
        <f>IF(F41="ここに","",VLOOKUP(F41,'[1]登録ナンバー'!$A$1:$C$620,2,0))</f>
        <v>石原</v>
      </c>
      <c r="L41" s="470"/>
      <c r="M41" s="470"/>
      <c r="N41" s="470"/>
      <c r="O41" s="470"/>
      <c r="P41" s="470" t="s">
        <v>6</v>
      </c>
      <c r="Q41" s="470" t="s">
        <v>1433</v>
      </c>
      <c r="R41" s="470"/>
      <c r="S41" s="470"/>
      <c r="T41" s="470" t="str">
        <f>IF(Q41="ここに","",VLOOKUP(Q41,'[1]登録ナンバー'!$A$1:$C$620,2,0))</f>
        <v>小出</v>
      </c>
      <c r="U41" s="470"/>
      <c r="V41" s="470"/>
      <c r="W41" s="470"/>
      <c r="X41" s="567"/>
      <c r="Y41" s="610">
        <f>IF(AL37="","",IF(AND(AL37=6,AG37&lt;&gt;"⑦"),"⑥",IF(AL37=7,"⑦",AL37)))</f>
        <v>4</v>
      </c>
      <c r="Z41" s="470"/>
      <c r="AA41" s="470"/>
      <c r="AB41" s="470" t="s">
        <v>7</v>
      </c>
      <c r="AC41" s="470"/>
      <c r="AD41" s="470">
        <f>IF(AL37="","",IF(AG37="⑥",6,IF(AG37="⑦",7,AG37)))</f>
        <v>6</v>
      </c>
      <c r="AE41" s="470"/>
      <c r="AF41" s="567"/>
      <c r="AG41" s="529"/>
      <c r="AH41" s="530"/>
      <c r="AI41" s="530"/>
      <c r="AJ41" s="530"/>
      <c r="AK41" s="530"/>
      <c r="AL41" s="530"/>
      <c r="AM41" s="530"/>
      <c r="AN41" s="530"/>
      <c r="AO41" s="508" t="s">
        <v>1439</v>
      </c>
      <c r="AP41" s="501"/>
      <c r="AQ41" s="501"/>
      <c r="AR41" s="501" t="s">
        <v>7</v>
      </c>
      <c r="AS41" s="501"/>
      <c r="AT41" s="501">
        <v>3</v>
      </c>
      <c r="AU41" s="501"/>
      <c r="AV41" s="550"/>
      <c r="AW41" s="501" t="s">
        <v>1469</v>
      </c>
      <c r="AX41" s="501"/>
      <c r="AY41" s="501"/>
      <c r="AZ41" s="501" t="s">
        <v>7</v>
      </c>
      <c r="BA41" s="501"/>
      <c r="BB41" s="501">
        <v>0</v>
      </c>
      <c r="BC41" s="501"/>
      <c r="BD41" s="550"/>
      <c r="BE41" s="501" t="s">
        <v>1439</v>
      </c>
      <c r="BF41" s="501"/>
      <c r="BG41" s="501"/>
      <c r="BH41" s="501" t="s">
        <v>7</v>
      </c>
      <c r="BI41" s="501"/>
      <c r="BJ41" s="501">
        <v>0</v>
      </c>
      <c r="BK41" s="501"/>
      <c r="BL41" s="569"/>
      <c r="BM41" s="513">
        <f>IF(OR(AND(BN41=2,COUNTIF($BN$12:$BP$29,2)=2),AND(BN41=1,COUNTIF($BN$12:$BP$29,1)=2),AND(BN41=3,COUNTIF($BN$12:$BP$29,3)=2)),"直接対決","")</f>
      </c>
      <c r="BN41" s="506">
        <f>COUNTIF(Y41:BL42,"⑥")+COUNTIF(Y41:BL42,"⑦")</f>
        <v>3</v>
      </c>
      <c r="BO41" s="506"/>
      <c r="BP41" s="506"/>
      <c r="BQ41" s="554">
        <f>IF(AT41="","",4-BN41)</f>
        <v>1</v>
      </c>
      <c r="BR41" s="554"/>
      <c r="BS41" s="554"/>
      <c r="BT41" s="555"/>
    </row>
    <row r="42" spans="2:72" ht="10.5" customHeight="1">
      <c r="B42" s="317"/>
      <c r="D42" s="317"/>
      <c r="E42" s="751"/>
      <c r="F42" s="740"/>
      <c r="G42" s="616"/>
      <c r="H42" s="616"/>
      <c r="I42" s="64"/>
      <c r="J42" s="64"/>
      <c r="K42" s="471"/>
      <c r="L42" s="471"/>
      <c r="M42" s="471"/>
      <c r="N42" s="471"/>
      <c r="O42" s="471"/>
      <c r="P42" s="471"/>
      <c r="Q42" s="471"/>
      <c r="R42" s="471"/>
      <c r="S42" s="471"/>
      <c r="T42" s="471"/>
      <c r="U42" s="471"/>
      <c r="V42" s="471"/>
      <c r="W42" s="471"/>
      <c r="X42" s="568"/>
      <c r="Y42" s="611"/>
      <c r="Z42" s="471"/>
      <c r="AA42" s="471"/>
      <c r="AB42" s="471"/>
      <c r="AC42" s="471"/>
      <c r="AD42" s="471"/>
      <c r="AE42" s="471"/>
      <c r="AF42" s="568"/>
      <c r="AG42" s="532"/>
      <c r="AH42" s="533"/>
      <c r="AI42" s="533"/>
      <c r="AJ42" s="533"/>
      <c r="AK42" s="533"/>
      <c r="AL42" s="533"/>
      <c r="AM42" s="533"/>
      <c r="AN42" s="533"/>
      <c r="AO42" s="509"/>
      <c r="AP42" s="502"/>
      <c r="AQ42" s="502"/>
      <c r="AR42" s="502"/>
      <c r="AS42" s="502"/>
      <c r="AT42" s="502"/>
      <c r="AU42" s="502"/>
      <c r="AV42" s="551"/>
      <c r="AW42" s="502"/>
      <c r="AX42" s="502"/>
      <c r="AY42" s="502"/>
      <c r="AZ42" s="502"/>
      <c r="BA42" s="502"/>
      <c r="BB42" s="502"/>
      <c r="BC42" s="502"/>
      <c r="BD42" s="551"/>
      <c r="BE42" s="502"/>
      <c r="BF42" s="502"/>
      <c r="BG42" s="502"/>
      <c r="BH42" s="502"/>
      <c r="BI42" s="502"/>
      <c r="BJ42" s="502"/>
      <c r="BK42" s="502"/>
      <c r="BL42" s="570"/>
      <c r="BM42" s="514"/>
      <c r="BN42" s="507"/>
      <c r="BO42" s="507"/>
      <c r="BP42" s="507"/>
      <c r="BQ42" s="556"/>
      <c r="BR42" s="556"/>
      <c r="BS42" s="556"/>
      <c r="BT42" s="557"/>
    </row>
    <row r="43" spans="2:72" ht="18.75" customHeight="1">
      <c r="B43" s="317"/>
      <c r="D43" s="317"/>
      <c r="F43" s="740" t="s">
        <v>8</v>
      </c>
      <c r="G43" s="616"/>
      <c r="H43" s="616"/>
      <c r="I43" s="64"/>
      <c r="J43" s="64"/>
      <c r="K43" s="471" t="str">
        <f>IF(F41="ここに","",VLOOKUP(F41,'[1]登録ナンバー'!$A$1:$D$620,4,0))</f>
        <v>Kテニス</v>
      </c>
      <c r="L43" s="471"/>
      <c r="M43" s="471"/>
      <c r="N43" s="471"/>
      <c r="O43" s="471"/>
      <c r="P43" s="338"/>
      <c r="Q43" s="471" t="s">
        <v>8</v>
      </c>
      <c r="R43" s="471"/>
      <c r="S43" s="471"/>
      <c r="T43" s="471" t="str">
        <f>IF(Q41="ここに","",VLOOKUP(Q41,'[1]登録ナンバー'!$A$1:$D$620,4,0))</f>
        <v>グリフィンズ　</v>
      </c>
      <c r="U43" s="471"/>
      <c r="V43" s="471"/>
      <c r="W43" s="471"/>
      <c r="X43" s="568"/>
      <c r="Y43" s="611"/>
      <c r="Z43" s="471"/>
      <c r="AA43" s="471"/>
      <c r="AB43" s="471"/>
      <c r="AC43" s="471"/>
      <c r="AD43" s="471"/>
      <c r="AE43" s="471"/>
      <c r="AF43" s="568"/>
      <c r="AG43" s="532"/>
      <c r="AH43" s="533"/>
      <c r="AI43" s="533"/>
      <c r="AJ43" s="533"/>
      <c r="AK43" s="533"/>
      <c r="AL43" s="533"/>
      <c r="AM43" s="533"/>
      <c r="AN43" s="533"/>
      <c r="AO43" s="509"/>
      <c r="AP43" s="502"/>
      <c r="AQ43" s="502"/>
      <c r="AR43" s="502"/>
      <c r="AS43" s="502"/>
      <c r="AT43" s="502"/>
      <c r="AU43" s="502"/>
      <c r="AV43" s="551"/>
      <c r="AW43" s="502"/>
      <c r="AX43" s="502"/>
      <c r="AY43" s="502"/>
      <c r="AZ43" s="502"/>
      <c r="BA43" s="502"/>
      <c r="BB43" s="502"/>
      <c r="BC43" s="502"/>
      <c r="BD43" s="551"/>
      <c r="BE43" s="502"/>
      <c r="BF43" s="502"/>
      <c r="BG43" s="502"/>
      <c r="BH43" s="502"/>
      <c r="BI43" s="502"/>
      <c r="BJ43" s="502"/>
      <c r="BK43" s="502"/>
      <c r="BL43" s="570"/>
      <c r="BM43" s="580">
        <f>IF(OR(COUNTIF(BN37:BP55,2)&gt;=3,COUNTIF(BN37:BP55,1)&gt;=3),(AW44+Y44+AO44+BE44)/(AW44+AD41+BB41+AT41+BJ41+BE44+Y44+AO44),"")</f>
      </c>
      <c r="BN43" s="471"/>
      <c r="BO43" s="471"/>
      <c r="BP43" s="471"/>
      <c r="BQ43" s="576">
        <f>RANK(BN41,BN37:BP56)</f>
        <v>2</v>
      </c>
      <c r="BR43" s="576"/>
      <c r="BS43" s="576"/>
      <c r="BT43" s="577"/>
    </row>
    <row r="44" spans="2:72" ht="4.5" customHeight="1" hidden="1">
      <c r="B44" s="317"/>
      <c r="D44" s="317"/>
      <c r="F44" s="740"/>
      <c r="G44" s="616"/>
      <c r="H44" s="616"/>
      <c r="I44" s="64"/>
      <c r="J44" s="64"/>
      <c r="K44" s="338"/>
      <c r="L44" s="338"/>
      <c r="M44" s="338"/>
      <c r="N44" s="338"/>
      <c r="O44" s="338"/>
      <c r="P44" s="338"/>
      <c r="Q44" s="773"/>
      <c r="R44" s="471"/>
      <c r="S44" s="471"/>
      <c r="T44" s="338"/>
      <c r="U44" s="338"/>
      <c r="V44" s="338"/>
      <c r="W44" s="346"/>
      <c r="X44" s="347"/>
      <c r="Y44" s="440">
        <f>IF(Y41="⑦","7",IF(Y41="⑥","6",Y41))</f>
        <v>4</v>
      </c>
      <c r="Z44" s="350"/>
      <c r="AA44" s="350"/>
      <c r="AB44" s="350"/>
      <c r="AC44" s="350"/>
      <c r="AD44" s="350"/>
      <c r="AE44" s="350"/>
      <c r="AF44" s="356"/>
      <c r="AG44" s="535"/>
      <c r="AH44" s="536"/>
      <c r="AI44" s="536"/>
      <c r="AJ44" s="536"/>
      <c r="AK44" s="536"/>
      <c r="AL44" s="536"/>
      <c r="AM44" s="536"/>
      <c r="AN44" s="536"/>
      <c r="AO44" s="440" t="str">
        <f>IF(AO41="⑦","7",IF(AO41="⑥","6",AO41))</f>
        <v>6</v>
      </c>
      <c r="AP44" s="340"/>
      <c r="AQ44" s="340"/>
      <c r="AR44" s="340"/>
      <c r="AS44" s="340"/>
      <c r="AT44" s="340"/>
      <c r="AU44" s="340"/>
      <c r="AV44" s="341"/>
      <c r="AW44" s="340" t="str">
        <f>IF(AW41="⑦","7",IF(AW41="⑥","6",AW41))</f>
        <v>6</v>
      </c>
      <c r="AX44" s="340"/>
      <c r="AY44" s="340"/>
      <c r="AZ44" s="340"/>
      <c r="BA44" s="340"/>
      <c r="BB44" s="340"/>
      <c r="BC44" s="340"/>
      <c r="BD44" s="341"/>
      <c r="BE44" s="340" t="str">
        <f>IF(BE41="⑦","7",IF(BE41="⑥","6",BE41))</f>
        <v>6</v>
      </c>
      <c r="BF44" s="340"/>
      <c r="BG44" s="340"/>
      <c r="BH44" s="340"/>
      <c r="BI44" s="340"/>
      <c r="BJ44" s="340"/>
      <c r="BK44" s="340"/>
      <c r="BL44" s="441"/>
      <c r="BM44" s="581"/>
      <c r="BN44" s="512"/>
      <c r="BO44" s="512"/>
      <c r="BP44" s="512"/>
      <c r="BQ44" s="578"/>
      <c r="BR44" s="578"/>
      <c r="BS44" s="578"/>
      <c r="BT44" s="579"/>
    </row>
    <row r="45" spans="2:72" ht="18.75" customHeight="1">
      <c r="B45" s="317"/>
      <c r="D45" s="317"/>
      <c r="E45" s="750">
        <f>BQ47</f>
        <v>3</v>
      </c>
      <c r="F45" s="752" t="s">
        <v>1419</v>
      </c>
      <c r="G45" s="718"/>
      <c r="H45" s="718"/>
      <c r="I45" s="320"/>
      <c r="J45" s="320"/>
      <c r="K45" s="718" t="e">
        <f>IF(F45="ここに","",VLOOKUP(F45,'[1]登録ナンバー'!$A$1:$C$620,2,0))</f>
        <v>#N/A</v>
      </c>
      <c r="L45" s="718"/>
      <c r="M45" s="718"/>
      <c r="N45" s="718"/>
      <c r="O45" s="718"/>
      <c r="P45" s="718" t="s">
        <v>6</v>
      </c>
      <c r="Q45" s="718" t="s">
        <v>1434</v>
      </c>
      <c r="R45" s="718"/>
      <c r="S45" s="718"/>
      <c r="T45" s="718" t="e">
        <f>IF(Q45="ここに","",VLOOKUP(Q45,'[1]登録ナンバー'!$A$1:$C$620,2,0))</f>
        <v>#N/A</v>
      </c>
      <c r="U45" s="718"/>
      <c r="V45" s="718"/>
      <c r="W45" s="718"/>
      <c r="X45" s="746"/>
      <c r="Y45" s="717">
        <f>IF(AT37="","",IF(AND(AT37=6,AO37&lt;&gt;"⑦"),"⑥",IF(AT37=7,"⑦",AT37)))</f>
        <v>2</v>
      </c>
      <c r="Z45" s="718"/>
      <c r="AA45" s="718"/>
      <c r="AB45" s="718" t="s">
        <v>7</v>
      </c>
      <c r="AC45" s="718"/>
      <c r="AD45" s="718">
        <f>IF(AT37="","",IF(AO37="⑥",6,IF(AO37="⑦",7,AO37)))</f>
        <v>6</v>
      </c>
      <c r="AE45" s="718"/>
      <c r="AF45" s="746"/>
      <c r="AG45" s="717">
        <f>IF(AT41="","",IF(AND(AT41=6,AO41&lt;&gt;"⑦"),"⑥",IF(AT41=7,"⑦",AT41)))</f>
        <v>3</v>
      </c>
      <c r="AH45" s="718"/>
      <c r="AI45" s="718"/>
      <c r="AJ45" s="718" t="s">
        <v>7</v>
      </c>
      <c r="AK45" s="718"/>
      <c r="AL45" s="718">
        <f>IF(AT41="","",IF(AO41="⑥",6,IF(AO41="⑦",7,AO41)))</f>
        <v>6</v>
      </c>
      <c r="AM45" s="718"/>
      <c r="AN45" s="718"/>
      <c r="AO45" s="756"/>
      <c r="AP45" s="757"/>
      <c r="AQ45" s="757"/>
      <c r="AR45" s="757"/>
      <c r="AS45" s="757"/>
      <c r="AT45" s="757"/>
      <c r="AU45" s="757"/>
      <c r="AV45" s="758"/>
      <c r="AW45" s="503" t="s">
        <v>1489</v>
      </c>
      <c r="AX45" s="503"/>
      <c r="AY45" s="503"/>
      <c r="AZ45" s="765" t="s">
        <v>7</v>
      </c>
      <c r="BA45" s="765"/>
      <c r="BB45" s="765">
        <v>2</v>
      </c>
      <c r="BC45" s="765"/>
      <c r="BD45" s="771"/>
      <c r="BE45" s="503" t="s">
        <v>1439</v>
      </c>
      <c r="BF45" s="503"/>
      <c r="BG45" s="503"/>
      <c r="BH45" s="765" t="s">
        <v>7</v>
      </c>
      <c r="BI45" s="765"/>
      <c r="BJ45" s="765">
        <v>0</v>
      </c>
      <c r="BK45" s="765"/>
      <c r="BL45" s="768"/>
      <c r="BM45" s="732">
        <f>IF(OR(AND(BN45=2,COUNTIF($BN$12:$BP$29,2)=2),AND(BN45=1,COUNTIF($BN$12:$BP$29,1)=2),AND(BN45=3,COUNTIF($BN$12:$BP$29,3)=2)),"直接対決","")</f>
      </c>
      <c r="BN45" s="734">
        <f>COUNTIF(Y45:BL46,"⑥")+COUNTIF(Y45:BL46,"⑦")</f>
        <v>2</v>
      </c>
      <c r="BO45" s="734"/>
      <c r="BP45" s="734"/>
      <c r="BQ45" s="736">
        <f>IF(BB45="","",4-BN45)</f>
        <v>2</v>
      </c>
      <c r="BR45" s="736"/>
      <c r="BS45" s="736"/>
      <c r="BT45" s="737"/>
    </row>
    <row r="46" spans="2:72" ht="11.25" customHeight="1">
      <c r="B46" s="317"/>
      <c r="D46" s="317"/>
      <c r="E46" s="751"/>
      <c r="F46" s="740"/>
      <c r="G46" s="616"/>
      <c r="H46" s="616"/>
      <c r="I46" s="64"/>
      <c r="J46" s="64"/>
      <c r="K46" s="616"/>
      <c r="L46" s="616"/>
      <c r="M46" s="616"/>
      <c r="N46" s="616"/>
      <c r="O46" s="616"/>
      <c r="P46" s="616"/>
      <c r="Q46" s="616"/>
      <c r="R46" s="616"/>
      <c r="S46" s="616"/>
      <c r="T46" s="616"/>
      <c r="U46" s="616"/>
      <c r="V46" s="616"/>
      <c r="W46" s="616"/>
      <c r="X46" s="617"/>
      <c r="Y46" s="713"/>
      <c r="Z46" s="616"/>
      <c r="AA46" s="616"/>
      <c r="AB46" s="616"/>
      <c r="AC46" s="616"/>
      <c r="AD46" s="616"/>
      <c r="AE46" s="616"/>
      <c r="AF46" s="617"/>
      <c r="AG46" s="713"/>
      <c r="AH46" s="616"/>
      <c r="AI46" s="616"/>
      <c r="AJ46" s="616"/>
      <c r="AK46" s="616"/>
      <c r="AL46" s="616"/>
      <c r="AM46" s="616"/>
      <c r="AN46" s="616"/>
      <c r="AO46" s="759"/>
      <c r="AP46" s="730"/>
      <c r="AQ46" s="730"/>
      <c r="AR46" s="730"/>
      <c r="AS46" s="730"/>
      <c r="AT46" s="730"/>
      <c r="AU46" s="730"/>
      <c r="AV46" s="760"/>
      <c r="AW46" s="504"/>
      <c r="AX46" s="504"/>
      <c r="AY46" s="504"/>
      <c r="AZ46" s="766"/>
      <c r="BA46" s="766"/>
      <c r="BB46" s="766"/>
      <c r="BC46" s="766"/>
      <c r="BD46" s="772"/>
      <c r="BE46" s="504"/>
      <c r="BF46" s="504"/>
      <c r="BG46" s="504"/>
      <c r="BH46" s="766"/>
      <c r="BI46" s="766"/>
      <c r="BJ46" s="766"/>
      <c r="BK46" s="766"/>
      <c r="BL46" s="769"/>
      <c r="BM46" s="733"/>
      <c r="BN46" s="735"/>
      <c r="BO46" s="735"/>
      <c r="BP46" s="735"/>
      <c r="BQ46" s="738"/>
      <c r="BR46" s="738"/>
      <c r="BS46" s="738"/>
      <c r="BT46" s="739"/>
    </row>
    <row r="47" spans="2:72" ht="18.75" customHeight="1">
      <c r="B47" s="317"/>
      <c r="D47" s="317"/>
      <c r="F47" s="740" t="s">
        <v>8</v>
      </c>
      <c r="G47" s="616"/>
      <c r="H47" s="616"/>
      <c r="I47" s="64"/>
      <c r="J47" s="64"/>
      <c r="K47" s="616" t="e">
        <f>IF(F45="ここに","",VLOOKUP(F45,'[1]登録ナンバー'!$A$1:$D$620,4,0))</f>
        <v>#N/A</v>
      </c>
      <c r="L47" s="616"/>
      <c r="M47" s="616"/>
      <c r="N47" s="616"/>
      <c r="O47" s="616"/>
      <c r="P47" s="64"/>
      <c r="Q47" s="616" t="s">
        <v>8</v>
      </c>
      <c r="R47" s="616"/>
      <c r="S47" s="616"/>
      <c r="T47" s="616" t="e">
        <f>IF(Q45="ここに","",VLOOKUP(Q45,'[1]登録ナンバー'!$A$1:$D$620,4,0))</f>
        <v>#N/A</v>
      </c>
      <c r="U47" s="616"/>
      <c r="V47" s="616"/>
      <c r="W47" s="616"/>
      <c r="X47" s="617"/>
      <c r="Y47" s="713"/>
      <c r="Z47" s="616"/>
      <c r="AA47" s="616"/>
      <c r="AB47" s="616"/>
      <c r="AC47" s="616"/>
      <c r="AD47" s="616"/>
      <c r="AE47" s="616"/>
      <c r="AF47" s="617"/>
      <c r="AG47" s="713"/>
      <c r="AH47" s="616"/>
      <c r="AI47" s="616"/>
      <c r="AJ47" s="616"/>
      <c r="AK47" s="616"/>
      <c r="AL47" s="616"/>
      <c r="AM47" s="616"/>
      <c r="AN47" s="616"/>
      <c r="AO47" s="759"/>
      <c r="AP47" s="730"/>
      <c r="AQ47" s="730"/>
      <c r="AR47" s="730"/>
      <c r="AS47" s="730"/>
      <c r="AT47" s="730"/>
      <c r="AU47" s="730"/>
      <c r="AV47" s="760"/>
      <c r="AW47" s="504"/>
      <c r="AX47" s="504"/>
      <c r="AY47" s="504"/>
      <c r="AZ47" s="766"/>
      <c r="BA47" s="766"/>
      <c r="BB47" s="766"/>
      <c r="BC47" s="766"/>
      <c r="BD47" s="772"/>
      <c r="BE47" s="504"/>
      <c r="BF47" s="504"/>
      <c r="BG47" s="504"/>
      <c r="BH47" s="766"/>
      <c r="BI47" s="766"/>
      <c r="BJ47" s="766"/>
      <c r="BK47" s="766"/>
      <c r="BL47" s="769"/>
      <c r="BM47" s="743">
        <f>IF(OR(COUNTIF(BN37:BP55,2)&gt;=3,COUNTIF(BN37:BP56,1)&gt;=3),(AW48+AG48+BE48+Y48)/(AW48+AL45+BB45+AD45+BJ45+BE48+AG48+Y48),"")</f>
      </c>
      <c r="BN47" s="745"/>
      <c r="BO47" s="745"/>
      <c r="BP47" s="745"/>
      <c r="BQ47" s="727">
        <f>RANK(BN45,BN37:BP56)</f>
        <v>3</v>
      </c>
      <c r="BR47" s="727"/>
      <c r="BS47" s="727"/>
      <c r="BT47" s="728"/>
    </row>
    <row r="48" spans="2:72" ht="6" customHeight="1" hidden="1">
      <c r="B48" s="317"/>
      <c r="D48" s="317"/>
      <c r="F48" s="740"/>
      <c r="G48" s="616"/>
      <c r="H48" s="616"/>
      <c r="I48" s="64"/>
      <c r="J48" s="64"/>
      <c r="K48" s="64"/>
      <c r="L48" s="64"/>
      <c r="M48" s="64"/>
      <c r="N48" s="64"/>
      <c r="O48" s="64"/>
      <c r="P48" s="64"/>
      <c r="Q48" s="740"/>
      <c r="R48" s="616"/>
      <c r="S48" s="616"/>
      <c r="T48" s="64"/>
      <c r="U48" s="64"/>
      <c r="V48" s="64"/>
      <c r="W48" s="65"/>
      <c r="X48" s="67"/>
      <c r="Y48" s="369">
        <f>IF(Y45="⑦","7",IF(Y45="⑥","6",Y45))</f>
        <v>2</v>
      </c>
      <c r="Z48" s="64"/>
      <c r="AA48" s="64"/>
      <c r="AB48" s="64"/>
      <c r="AC48" s="64"/>
      <c r="AD48" s="64"/>
      <c r="AE48" s="64"/>
      <c r="AF48" s="319"/>
      <c r="AG48" s="369">
        <f>IF(AG45="⑦","7",IF(AG45="⑥","6",AG45))</f>
        <v>3</v>
      </c>
      <c r="AH48" s="64"/>
      <c r="AI48" s="64"/>
      <c r="AJ48" s="64"/>
      <c r="AK48" s="64"/>
      <c r="AL48" s="64"/>
      <c r="AM48" s="64"/>
      <c r="AN48" s="64"/>
      <c r="AO48" s="761"/>
      <c r="AP48" s="762"/>
      <c r="AQ48" s="762"/>
      <c r="AR48" s="762"/>
      <c r="AS48" s="762"/>
      <c r="AT48" s="762"/>
      <c r="AU48" s="762"/>
      <c r="AV48" s="763"/>
      <c r="AW48" s="323" t="str">
        <f>IF(AW45="⑦","7",IF(AW45="⑥","6",AW45))</f>
        <v>6</v>
      </c>
      <c r="AX48" s="323"/>
      <c r="AY48" s="323"/>
      <c r="AZ48" s="323"/>
      <c r="BA48" s="323"/>
      <c r="BB48" s="323"/>
      <c r="BC48" s="323"/>
      <c r="BD48" s="370"/>
      <c r="BE48" s="322" t="str">
        <f>IF(BE45="⑦","7",IF(BE45="⑥","6",BE45))</f>
        <v>6</v>
      </c>
      <c r="BF48" s="322"/>
      <c r="BG48" s="322"/>
      <c r="BH48" s="322"/>
      <c r="BI48" s="322"/>
      <c r="BJ48" s="322"/>
      <c r="BK48" s="322"/>
      <c r="BL48" s="368"/>
      <c r="BM48" s="744"/>
      <c r="BN48" s="753"/>
      <c r="BO48" s="753"/>
      <c r="BP48" s="753"/>
      <c r="BQ48" s="754"/>
      <c r="BR48" s="754"/>
      <c r="BS48" s="754"/>
      <c r="BT48" s="755"/>
    </row>
    <row r="49" spans="2:72" ht="18.75" customHeight="1">
      <c r="B49" s="317"/>
      <c r="D49" s="317"/>
      <c r="E49" s="750">
        <f>BQ51</f>
        <v>4</v>
      </c>
      <c r="F49" s="752" t="s">
        <v>1429</v>
      </c>
      <c r="G49" s="718"/>
      <c r="H49" s="718"/>
      <c r="I49" s="320"/>
      <c r="J49" s="320"/>
      <c r="K49" s="718" t="str">
        <f>IF(F49="ここに","",VLOOKUP(F49,'[1]登録ナンバー'!$A$1:$C$620,2,0))</f>
        <v>プラチナ</v>
      </c>
      <c r="L49" s="718"/>
      <c r="M49" s="718"/>
      <c r="N49" s="718"/>
      <c r="O49" s="718"/>
      <c r="P49" s="718" t="s">
        <v>6</v>
      </c>
      <c r="Q49" s="718" t="s">
        <v>1430</v>
      </c>
      <c r="R49" s="718"/>
      <c r="S49" s="718"/>
      <c r="T49" s="718" t="str">
        <f>IF(Q49="ここに","",VLOOKUP(Q49,'[1]登録ナンバー'!$A$1:$C$620,2,0))</f>
        <v>野村</v>
      </c>
      <c r="U49" s="718"/>
      <c r="V49" s="718"/>
      <c r="W49" s="718"/>
      <c r="X49" s="746"/>
      <c r="Y49" s="717">
        <f>IF(BB37="","",IF(AND(BB37=6,AW37&lt;&gt;"⑦"),"⑥",IF(BB37=7,"⑦",BB37)))</f>
        <v>1</v>
      </c>
      <c r="Z49" s="718"/>
      <c r="AA49" s="718"/>
      <c r="AB49" s="718" t="s">
        <v>7</v>
      </c>
      <c r="AC49" s="718"/>
      <c r="AD49" s="718">
        <f>IF(BB37="","",IF(AW37="⑥",6,IF(AW37="⑦",7,AW37)))</f>
        <v>6</v>
      </c>
      <c r="AE49" s="718"/>
      <c r="AF49" s="746"/>
      <c r="AG49" s="717">
        <f>IF(BB41="","",IF(AND(BB41=6,AW41&lt;&gt;"⑦"),"⑥",IF(BB41=7,"⑦",BB41)))</f>
        <v>0</v>
      </c>
      <c r="AH49" s="718"/>
      <c r="AI49" s="718"/>
      <c r="AJ49" s="718" t="s">
        <v>7</v>
      </c>
      <c r="AK49" s="718"/>
      <c r="AL49" s="718">
        <f>IF(BB41="","",IF(AW41="⑥",6,IF(AW41="⑦",7,AW41)))</f>
        <v>6</v>
      </c>
      <c r="AM49" s="718"/>
      <c r="AN49" s="746"/>
      <c r="AO49" s="717">
        <f>IF(BB45="","",IF(AND(BB45=6,AW45&lt;&gt;"⑦"),"⑥",IF(BB45=7,"⑦",BB45)))</f>
        <v>2</v>
      </c>
      <c r="AP49" s="718"/>
      <c r="AQ49" s="718"/>
      <c r="AR49" s="718" t="s">
        <v>7</v>
      </c>
      <c r="AS49" s="718"/>
      <c r="AT49" s="718">
        <f>IF(BB45="","",IF(AW45="⑥",6,IF(AW45="⑦",7,AW45)))</f>
        <v>6</v>
      </c>
      <c r="AU49" s="718"/>
      <c r="AV49" s="746"/>
      <c r="AW49" s="756"/>
      <c r="AX49" s="757"/>
      <c r="AY49" s="757"/>
      <c r="AZ49" s="757"/>
      <c r="BA49" s="757"/>
      <c r="BB49" s="757"/>
      <c r="BC49" s="757"/>
      <c r="BD49" s="758"/>
      <c r="BE49" s="592" t="s">
        <v>1439</v>
      </c>
      <c r="BF49" s="503"/>
      <c r="BG49" s="503"/>
      <c r="BH49" s="765" t="s">
        <v>7</v>
      </c>
      <c r="BI49" s="765"/>
      <c r="BJ49" s="765">
        <v>3</v>
      </c>
      <c r="BK49" s="765"/>
      <c r="BL49" s="768"/>
      <c r="BM49" s="732">
        <f>IF(OR(AND(BN49=2,COUNTIF($BN$12:$BP$29,2)=2),AND(BN49=1,COUNTIF($BN$12:$BP$29,1)=2),AND(BN49=3,COUNTIF($BN$12:$BP$29,3)=2)),"直接対決","")</f>
      </c>
      <c r="BN49" s="734">
        <f>COUNTIF(Y49:BL50,"⑥")+COUNTIF(Y49:BL50,"⑦")</f>
        <v>1</v>
      </c>
      <c r="BO49" s="734"/>
      <c r="BP49" s="734"/>
      <c r="BQ49" s="736">
        <f>IF(AL37="","",4-BN49)</f>
        <v>3</v>
      </c>
      <c r="BR49" s="736"/>
      <c r="BS49" s="736"/>
      <c r="BT49" s="737"/>
    </row>
    <row r="50" spans="2:72" ht="9" customHeight="1">
      <c r="B50" s="317"/>
      <c r="D50" s="317"/>
      <c r="E50" s="751"/>
      <c r="F50" s="740"/>
      <c r="G50" s="616"/>
      <c r="H50" s="616"/>
      <c r="I50" s="64"/>
      <c r="J50" s="64"/>
      <c r="K50" s="616"/>
      <c r="L50" s="616"/>
      <c r="M50" s="616"/>
      <c r="N50" s="616"/>
      <c r="O50" s="616"/>
      <c r="P50" s="616"/>
      <c r="Q50" s="616"/>
      <c r="R50" s="616"/>
      <c r="S50" s="616"/>
      <c r="T50" s="616"/>
      <c r="U50" s="616"/>
      <c r="V50" s="616"/>
      <c r="W50" s="616"/>
      <c r="X50" s="617"/>
      <c r="Y50" s="713"/>
      <c r="Z50" s="616"/>
      <c r="AA50" s="616"/>
      <c r="AB50" s="616"/>
      <c r="AC50" s="616"/>
      <c r="AD50" s="616"/>
      <c r="AE50" s="616"/>
      <c r="AF50" s="617"/>
      <c r="AG50" s="713"/>
      <c r="AH50" s="616"/>
      <c r="AI50" s="616"/>
      <c r="AJ50" s="616"/>
      <c r="AK50" s="616"/>
      <c r="AL50" s="616"/>
      <c r="AM50" s="616"/>
      <c r="AN50" s="617"/>
      <c r="AO50" s="713"/>
      <c r="AP50" s="616"/>
      <c r="AQ50" s="616"/>
      <c r="AR50" s="616"/>
      <c r="AS50" s="616"/>
      <c r="AT50" s="616"/>
      <c r="AU50" s="616"/>
      <c r="AV50" s="617"/>
      <c r="AW50" s="759"/>
      <c r="AX50" s="730"/>
      <c r="AY50" s="730"/>
      <c r="AZ50" s="730"/>
      <c r="BA50" s="730"/>
      <c r="BB50" s="730"/>
      <c r="BC50" s="730"/>
      <c r="BD50" s="760"/>
      <c r="BE50" s="593"/>
      <c r="BF50" s="504"/>
      <c r="BG50" s="504"/>
      <c r="BH50" s="766"/>
      <c r="BI50" s="766"/>
      <c r="BJ50" s="766"/>
      <c r="BK50" s="766"/>
      <c r="BL50" s="769"/>
      <c r="BM50" s="733"/>
      <c r="BN50" s="735"/>
      <c r="BO50" s="735"/>
      <c r="BP50" s="735"/>
      <c r="BQ50" s="738"/>
      <c r="BR50" s="738"/>
      <c r="BS50" s="738"/>
      <c r="BT50" s="739"/>
    </row>
    <row r="51" spans="2:72" ht="18.75" customHeight="1">
      <c r="B51" s="317"/>
      <c r="D51" s="317"/>
      <c r="F51" s="740" t="s">
        <v>8</v>
      </c>
      <c r="G51" s="616"/>
      <c r="H51" s="616"/>
      <c r="I51" s="64"/>
      <c r="J51" s="64"/>
      <c r="K51" s="616" t="str">
        <f>IF(F49="ここに","",VLOOKUP(F49,'[1]登録ナンバー'!$A$1:$D$620,4,0))</f>
        <v>TDC</v>
      </c>
      <c r="L51" s="616"/>
      <c r="M51" s="616"/>
      <c r="N51" s="616"/>
      <c r="O51" s="616"/>
      <c r="P51" s="64"/>
      <c r="Q51" s="616" t="s">
        <v>8</v>
      </c>
      <c r="R51" s="616"/>
      <c r="S51" s="616"/>
      <c r="T51" s="616" t="str">
        <f>IF(Q49="ここに","",VLOOKUP(Q49,'[1]登録ナンバー'!$A$1:$D$620,2,0))</f>
        <v>野村</v>
      </c>
      <c r="U51" s="616"/>
      <c r="V51" s="616"/>
      <c r="W51" s="616"/>
      <c r="X51" s="617"/>
      <c r="Y51" s="713"/>
      <c r="Z51" s="616"/>
      <c r="AA51" s="616"/>
      <c r="AB51" s="748"/>
      <c r="AC51" s="748"/>
      <c r="AD51" s="748"/>
      <c r="AE51" s="748"/>
      <c r="AF51" s="749"/>
      <c r="AG51" s="713"/>
      <c r="AH51" s="616"/>
      <c r="AI51" s="616"/>
      <c r="AJ51" s="616"/>
      <c r="AK51" s="616"/>
      <c r="AL51" s="616"/>
      <c r="AM51" s="616"/>
      <c r="AN51" s="617"/>
      <c r="AO51" s="747"/>
      <c r="AP51" s="748"/>
      <c r="AQ51" s="748"/>
      <c r="AR51" s="616"/>
      <c r="AS51" s="616"/>
      <c r="AT51" s="616"/>
      <c r="AU51" s="616"/>
      <c r="AV51" s="617"/>
      <c r="AW51" s="759"/>
      <c r="AX51" s="730"/>
      <c r="AY51" s="730"/>
      <c r="AZ51" s="730"/>
      <c r="BA51" s="730"/>
      <c r="BB51" s="730"/>
      <c r="BC51" s="730"/>
      <c r="BD51" s="760"/>
      <c r="BE51" s="764"/>
      <c r="BF51" s="505"/>
      <c r="BG51" s="505"/>
      <c r="BH51" s="767"/>
      <c r="BI51" s="767"/>
      <c r="BJ51" s="767"/>
      <c r="BK51" s="767"/>
      <c r="BL51" s="770"/>
      <c r="BM51" s="743">
        <f>IF(OR(COUNTIF(BN37:BP56,2)&gt;=3,COUNTIF(BN37:BP56,1)&gt;=3),(Y52+AG52+AO52+BE52)/(Y52+AL49+AD49+AT49+BJ49+BE52+AG52+AO52),"")</f>
      </c>
      <c r="BN51" s="745"/>
      <c r="BO51" s="745"/>
      <c r="BP51" s="745"/>
      <c r="BQ51" s="727">
        <f>RANK(BN49,BN37:BP56)</f>
        <v>4</v>
      </c>
      <c r="BR51" s="727"/>
      <c r="BS51" s="727"/>
      <c r="BT51" s="728"/>
    </row>
    <row r="52" spans="2:72" ht="6.75" customHeight="1" hidden="1">
      <c r="B52" s="317"/>
      <c r="D52" s="317"/>
      <c r="F52" s="740"/>
      <c r="G52" s="616"/>
      <c r="H52" s="616"/>
      <c r="I52" s="64"/>
      <c r="J52" s="64"/>
      <c r="K52" s="64"/>
      <c r="L52" s="64"/>
      <c r="M52" s="64"/>
      <c r="N52" s="64"/>
      <c r="O52" s="64"/>
      <c r="P52" s="64"/>
      <c r="Q52" s="65"/>
      <c r="R52" s="65"/>
      <c r="S52" s="65"/>
      <c r="T52" s="65"/>
      <c r="U52" s="65"/>
      <c r="V52" s="65"/>
      <c r="W52" s="65"/>
      <c r="X52" s="67"/>
      <c r="Y52" s="369">
        <f>IF(Y49="⑦","7",IF(Y49="⑥","6",Y49))</f>
        <v>1</v>
      </c>
      <c r="Z52" s="372"/>
      <c r="AA52" s="373"/>
      <c r="AB52" s="321"/>
      <c r="AC52" s="321"/>
      <c r="AD52" s="321"/>
      <c r="AE52" s="321"/>
      <c r="AF52" s="324"/>
      <c r="AG52" s="369">
        <f>IF(AG49="⑦","7",IF(AG49="⑥","6",AG49))</f>
        <v>0</v>
      </c>
      <c r="AH52" s="321"/>
      <c r="AI52" s="321"/>
      <c r="AJ52" s="321"/>
      <c r="AK52" s="321"/>
      <c r="AL52" s="321"/>
      <c r="AM52" s="321"/>
      <c r="AN52" s="324"/>
      <c r="AO52" s="369">
        <f>IF(AO49="⑦","7",IF(AO49="⑥","6",AO49))</f>
        <v>2</v>
      </c>
      <c r="AP52" s="321"/>
      <c r="AQ52" s="321"/>
      <c r="AR52" s="321"/>
      <c r="AS52" s="321"/>
      <c r="AT52" s="321"/>
      <c r="AU52" s="321"/>
      <c r="AV52" s="324"/>
      <c r="AW52" s="761"/>
      <c r="AX52" s="762"/>
      <c r="AY52" s="762"/>
      <c r="AZ52" s="762"/>
      <c r="BA52" s="762"/>
      <c r="BB52" s="762"/>
      <c r="BC52" s="762"/>
      <c r="BD52" s="763"/>
      <c r="BE52" s="323" t="str">
        <f>IF(BE49="⑦","7",IF(BE49="⑥","6",BE49))</f>
        <v>6</v>
      </c>
      <c r="BF52" s="323"/>
      <c r="BG52" s="323"/>
      <c r="BH52" s="323"/>
      <c r="BI52" s="323"/>
      <c r="BJ52" s="323"/>
      <c r="BK52" s="323"/>
      <c r="BL52" s="371"/>
      <c r="BM52" s="744"/>
      <c r="BN52" s="753"/>
      <c r="BO52" s="753"/>
      <c r="BP52" s="753"/>
      <c r="BQ52" s="754"/>
      <c r="BR52" s="754"/>
      <c r="BS52" s="754"/>
      <c r="BT52" s="755"/>
    </row>
    <row r="53" spans="2:72" ht="18.75" customHeight="1">
      <c r="B53" s="317"/>
      <c r="D53" s="317"/>
      <c r="E53" s="750">
        <f>BQ55</f>
        <v>5</v>
      </c>
      <c r="F53" s="752" t="s">
        <v>1428</v>
      </c>
      <c r="G53" s="718"/>
      <c r="H53" s="718"/>
      <c r="I53" s="320"/>
      <c r="J53" s="320"/>
      <c r="K53" s="718" t="str">
        <f>IF(F53="ここに","",VLOOKUP(F53,'[1]登録ナンバー'!$A$1:$C$620,2,0))</f>
        <v>片岡</v>
      </c>
      <c r="L53" s="718"/>
      <c r="M53" s="718"/>
      <c r="N53" s="718"/>
      <c r="O53" s="718"/>
      <c r="P53" s="718" t="s">
        <v>6</v>
      </c>
      <c r="Q53" s="718" t="s">
        <v>1417</v>
      </c>
      <c r="R53" s="718"/>
      <c r="S53" s="718"/>
      <c r="T53" s="718" t="str">
        <f>IF(Q53="ここに","",VLOOKUP(Q53,'[1]登録ナンバー'!$A$1:$C$620,2,0))</f>
        <v>吉村</v>
      </c>
      <c r="U53" s="718"/>
      <c r="V53" s="718"/>
      <c r="W53" s="718"/>
      <c r="X53" s="746"/>
      <c r="Y53" s="717">
        <f>IF(BJ37="","",IF(AND(BJ37=6,BE37&lt;&gt;"⑦"),"⑥",IF(BJ37=7,"⑦",BJ37)))</f>
        <v>1</v>
      </c>
      <c r="Z53" s="718"/>
      <c r="AA53" s="718"/>
      <c r="AB53" s="616" t="s">
        <v>7</v>
      </c>
      <c r="AC53" s="616"/>
      <c r="AD53" s="616">
        <f>IF(BJ37="","",IF(BE37="⑥",6,IF(BE37="⑦",7,BE37)))</f>
        <v>6</v>
      </c>
      <c r="AE53" s="616"/>
      <c r="AF53" s="617"/>
      <c r="AG53" s="717">
        <f>IF(BJ41="","",IF(AND(BJ41=6,BE41&lt;&gt;"⑦"),"⑥",IF(BJ41=7,"⑦",BJ41)))</f>
        <v>0</v>
      </c>
      <c r="AH53" s="718"/>
      <c r="AI53" s="718"/>
      <c r="AJ53" s="718" t="s">
        <v>7</v>
      </c>
      <c r="AK53" s="718"/>
      <c r="AL53" s="718">
        <f>IF(BJ41="","",IF(BE41="⑥",6,IF(BE41="⑦",7,BE41)))</f>
        <v>6</v>
      </c>
      <c r="AM53" s="718"/>
      <c r="AN53" s="746"/>
      <c r="AO53" s="713">
        <f>IF(BJ45="","",IF(AND(BJ45=6,BE45&lt;&gt;"⑦"),"⑥",IF(BJ45=7,"⑦",BJ45)))</f>
        <v>0</v>
      </c>
      <c r="AP53" s="616"/>
      <c r="AQ53" s="616"/>
      <c r="AR53" s="718" t="s">
        <v>7</v>
      </c>
      <c r="AS53" s="718"/>
      <c r="AT53" s="718">
        <f>IF(BJ45="","",IF(BE45="⑥",6,IF(BE45="⑦",7,BE45)))</f>
        <v>6</v>
      </c>
      <c r="AU53" s="718"/>
      <c r="AV53" s="746"/>
      <c r="AW53" s="717">
        <f>IF(BJ49="","",IF(AND(BJ49=6,BE49&lt;&gt;"⑦"),"⑥",IF(BJ49=7,"⑦",BJ49)))</f>
        <v>3</v>
      </c>
      <c r="AX53" s="718"/>
      <c r="AY53" s="718"/>
      <c r="AZ53" s="718" t="s">
        <v>7</v>
      </c>
      <c r="BA53" s="718"/>
      <c r="BB53" s="718">
        <f>IF(BJ49="","",IF(BE49="⑥",6,IF(BE49="⑦",7,BE49)))</f>
        <v>6</v>
      </c>
      <c r="BC53" s="718"/>
      <c r="BD53" s="746"/>
      <c r="BE53" s="730"/>
      <c r="BF53" s="730"/>
      <c r="BG53" s="730"/>
      <c r="BH53" s="730"/>
      <c r="BI53" s="730"/>
      <c r="BJ53" s="730"/>
      <c r="BK53" s="730"/>
      <c r="BL53" s="731"/>
      <c r="BM53" s="732">
        <f>IF(OR(AND(BN53=2,COUNTIF($BN$12:$BP$29,2)=2),AND(BN53=1,COUNTIF($BN$12:$BP$29,1)=2),AND(BN53=3,COUNTIF($BN$12:$BP$29,3)=2)),"直接対決","")</f>
      </c>
      <c r="BN53" s="734">
        <f>COUNTIF(Y53:BD54,"⑥")+COUNTIF(Y53:BD54,"⑦")</f>
        <v>0</v>
      </c>
      <c r="BO53" s="734"/>
      <c r="BP53" s="734"/>
      <c r="BQ53" s="736">
        <f>IF(AL37="","",4-BN53)</f>
        <v>4</v>
      </c>
      <c r="BR53" s="736"/>
      <c r="BS53" s="736"/>
      <c r="BT53" s="737"/>
    </row>
    <row r="54" spans="2:72" ht="8.25" customHeight="1">
      <c r="B54" s="317"/>
      <c r="D54" s="317"/>
      <c r="E54" s="751"/>
      <c r="F54" s="740"/>
      <c r="G54" s="616"/>
      <c r="H54" s="616"/>
      <c r="I54" s="64"/>
      <c r="J54" s="64"/>
      <c r="K54" s="616"/>
      <c r="L54" s="616"/>
      <c r="M54" s="616"/>
      <c r="N54" s="616"/>
      <c r="O54" s="616"/>
      <c r="P54" s="616"/>
      <c r="Q54" s="616"/>
      <c r="R54" s="616"/>
      <c r="S54" s="616"/>
      <c r="T54" s="616"/>
      <c r="U54" s="616"/>
      <c r="V54" s="616"/>
      <c r="W54" s="616"/>
      <c r="X54" s="617"/>
      <c r="Y54" s="713"/>
      <c r="Z54" s="616"/>
      <c r="AA54" s="616"/>
      <c r="AB54" s="616"/>
      <c r="AC54" s="616"/>
      <c r="AD54" s="616"/>
      <c r="AE54" s="616"/>
      <c r="AF54" s="617"/>
      <c r="AG54" s="713"/>
      <c r="AH54" s="616"/>
      <c r="AI54" s="616"/>
      <c r="AJ54" s="616"/>
      <c r="AK54" s="616"/>
      <c r="AL54" s="616"/>
      <c r="AM54" s="616"/>
      <c r="AN54" s="617"/>
      <c r="AO54" s="713"/>
      <c r="AP54" s="616"/>
      <c r="AQ54" s="616"/>
      <c r="AR54" s="616"/>
      <c r="AS54" s="616"/>
      <c r="AT54" s="616"/>
      <c r="AU54" s="616"/>
      <c r="AV54" s="617"/>
      <c r="AW54" s="713"/>
      <c r="AX54" s="616"/>
      <c r="AY54" s="616"/>
      <c r="AZ54" s="616"/>
      <c r="BA54" s="616"/>
      <c r="BB54" s="616"/>
      <c r="BC54" s="616"/>
      <c r="BD54" s="617"/>
      <c r="BE54" s="730"/>
      <c r="BF54" s="730"/>
      <c r="BG54" s="730"/>
      <c r="BH54" s="730"/>
      <c r="BI54" s="730"/>
      <c r="BJ54" s="730"/>
      <c r="BK54" s="730"/>
      <c r="BL54" s="731"/>
      <c r="BM54" s="733"/>
      <c r="BN54" s="735"/>
      <c r="BO54" s="735"/>
      <c r="BP54" s="735"/>
      <c r="BQ54" s="738"/>
      <c r="BR54" s="738"/>
      <c r="BS54" s="738"/>
      <c r="BT54" s="739"/>
    </row>
    <row r="55" spans="2:72" ht="18.75" customHeight="1" thickBot="1">
      <c r="B55" s="317"/>
      <c r="D55" s="317"/>
      <c r="F55" s="740" t="s">
        <v>8</v>
      </c>
      <c r="G55" s="616"/>
      <c r="H55" s="616"/>
      <c r="I55" s="64"/>
      <c r="J55" s="64"/>
      <c r="K55" s="616" t="str">
        <f>IF(F53="登録No","",VLOOKUP(F53,'[1]登録ナンバー'!$A$1:$D$620,4,0))</f>
        <v>うさかめ</v>
      </c>
      <c r="L55" s="616"/>
      <c r="M55" s="616"/>
      <c r="N55" s="616"/>
      <c r="O55" s="616"/>
      <c r="P55" s="64"/>
      <c r="Q55" s="741" t="s">
        <v>8</v>
      </c>
      <c r="R55" s="741"/>
      <c r="S55" s="741"/>
      <c r="T55" s="741" t="str">
        <f>IF(Q53="登録No","",VLOOKUP(Q53,'[1]登録ナンバー'!$A$1:$D$620,4,0))</f>
        <v>うさかめ</v>
      </c>
      <c r="U55" s="741"/>
      <c r="V55" s="741"/>
      <c r="W55" s="741"/>
      <c r="X55" s="742"/>
      <c r="Y55" s="747"/>
      <c r="Z55" s="748"/>
      <c r="AA55" s="748"/>
      <c r="AB55" s="748"/>
      <c r="AC55" s="748"/>
      <c r="AD55" s="748"/>
      <c r="AE55" s="748"/>
      <c r="AF55" s="749"/>
      <c r="AG55" s="713"/>
      <c r="AH55" s="616"/>
      <c r="AI55" s="616"/>
      <c r="AJ55" s="616"/>
      <c r="AK55" s="616"/>
      <c r="AL55" s="616"/>
      <c r="AM55" s="616"/>
      <c r="AN55" s="617"/>
      <c r="AO55" s="713"/>
      <c r="AP55" s="616"/>
      <c r="AQ55" s="616"/>
      <c r="AR55" s="616"/>
      <c r="AS55" s="616"/>
      <c r="AT55" s="616"/>
      <c r="AU55" s="616"/>
      <c r="AV55" s="617"/>
      <c r="AW55" s="747"/>
      <c r="AX55" s="748"/>
      <c r="AY55" s="748"/>
      <c r="AZ55" s="748"/>
      <c r="BA55" s="748"/>
      <c r="BB55" s="748"/>
      <c r="BC55" s="748"/>
      <c r="BD55" s="749"/>
      <c r="BE55" s="730"/>
      <c r="BF55" s="730"/>
      <c r="BG55" s="730"/>
      <c r="BH55" s="730"/>
      <c r="BI55" s="730"/>
      <c r="BJ55" s="730"/>
      <c r="BK55" s="730"/>
      <c r="BL55" s="731"/>
      <c r="BM55" s="743">
        <f>IF(OR(COUNTIF(BN37:BP56,2)&gt;=3,COUNTIF(BN37:BP56,1)&gt;=3),(AW56+AG56+AO56+Y56)/(AW56+AL53+BB53+AT53+Y56+AD53+AG56+AO56),"")</f>
      </c>
      <c r="BN55" s="745"/>
      <c r="BO55" s="745"/>
      <c r="BP55" s="745"/>
      <c r="BQ55" s="727">
        <f>RANK(BN53,BN37:BP56)</f>
        <v>5</v>
      </c>
      <c r="BR55" s="727"/>
      <c r="BS55" s="727"/>
      <c r="BT55" s="728"/>
    </row>
    <row r="56" spans="6:72" ht="6.75" customHeight="1" hidden="1">
      <c r="F56" s="740"/>
      <c r="G56" s="616"/>
      <c r="H56" s="616"/>
      <c r="I56" s="64"/>
      <c r="J56" s="64"/>
      <c r="K56" s="64"/>
      <c r="L56" s="64"/>
      <c r="M56" s="64"/>
      <c r="N56" s="64"/>
      <c r="O56" s="64"/>
      <c r="P56" s="64"/>
      <c r="Q56" s="64"/>
      <c r="R56" s="65"/>
      <c r="S56" s="65"/>
      <c r="T56" s="65"/>
      <c r="U56" s="65"/>
      <c r="V56" s="65"/>
      <c r="W56" s="65"/>
      <c r="X56" s="65"/>
      <c r="Y56" s="367">
        <f>IF(Y53="⑦","7",IF(Y53="⑥","6",Y53))</f>
        <v>1</v>
      </c>
      <c r="Z56" s="64"/>
      <c r="AA56" s="64"/>
      <c r="AB56" s="64"/>
      <c r="AC56" s="64"/>
      <c r="AD56" s="64"/>
      <c r="AE56" s="64"/>
      <c r="AF56" s="319"/>
      <c r="AG56" s="367">
        <f>IF(AG53="⑦","7",IF(AG53="⑥","6",AG53))</f>
        <v>0</v>
      </c>
      <c r="AH56" s="64"/>
      <c r="AI56" s="64"/>
      <c r="AJ56" s="64"/>
      <c r="AK56" s="64"/>
      <c r="AL56" s="64"/>
      <c r="AM56" s="64"/>
      <c r="AN56" s="319"/>
      <c r="AO56" s="367">
        <f>IF(AO53="⑦","7",IF(AO53="⑥","6",AO53))</f>
        <v>0</v>
      </c>
      <c r="AP56" s="64"/>
      <c r="AQ56" s="64"/>
      <c r="AR56" s="64"/>
      <c r="AS56" s="64"/>
      <c r="AT56" s="64"/>
      <c r="AU56" s="64"/>
      <c r="AV56" s="319"/>
      <c r="AW56" s="367">
        <f>IF(AW53="⑦","7",IF(AW53="⑥","6",AW53))</f>
        <v>3</v>
      </c>
      <c r="AX56" s="64"/>
      <c r="AY56" s="64"/>
      <c r="AZ56" s="64"/>
      <c r="BA56" s="64"/>
      <c r="BB56" s="64"/>
      <c r="BC56" s="64"/>
      <c r="BD56" s="319"/>
      <c r="BE56" s="730"/>
      <c r="BF56" s="730"/>
      <c r="BG56" s="730"/>
      <c r="BH56" s="730"/>
      <c r="BI56" s="730"/>
      <c r="BJ56" s="730"/>
      <c r="BK56" s="730"/>
      <c r="BL56" s="731"/>
      <c r="BM56" s="744"/>
      <c r="BN56" s="745"/>
      <c r="BO56" s="745"/>
      <c r="BP56" s="745"/>
      <c r="BQ56" s="727"/>
      <c r="BR56" s="727"/>
      <c r="BS56" s="727"/>
      <c r="BT56" s="728"/>
    </row>
    <row r="57" spans="6:72" ht="5.25" customHeight="1"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85"/>
      <c r="Q57" s="71"/>
      <c r="R57" s="71"/>
      <c r="S57" s="71"/>
      <c r="T57" s="71"/>
      <c r="U57" s="71"/>
      <c r="V57" s="71"/>
      <c r="W57" s="71"/>
      <c r="X57" s="85"/>
      <c r="Y57" s="71"/>
      <c r="Z57" s="71"/>
      <c r="AA57" s="71"/>
      <c r="AB57" s="71"/>
      <c r="AC57" s="71"/>
      <c r="AD57" s="71"/>
      <c r="AE57" s="70"/>
      <c r="AF57" s="70"/>
      <c r="AG57" s="70"/>
      <c r="AH57" s="70"/>
      <c r="AI57" s="70"/>
      <c r="AJ57" s="70"/>
      <c r="AK57" s="70"/>
      <c r="AL57" s="70"/>
      <c r="AM57" s="70"/>
      <c r="AN57" s="70"/>
      <c r="AO57" s="70"/>
      <c r="AP57" s="70"/>
      <c r="AQ57" s="70"/>
      <c r="AR57" s="70"/>
      <c r="AS57" s="70"/>
      <c r="AT57" s="70"/>
      <c r="AU57" s="86"/>
      <c r="AV57" s="86"/>
      <c r="AW57" s="86"/>
      <c r="AX57" s="86"/>
      <c r="AY57" s="87"/>
      <c r="AZ57" s="87"/>
      <c r="BA57" s="87"/>
      <c r="BB57" s="87"/>
      <c r="BC57" s="71"/>
      <c r="BD57" s="71"/>
      <c r="BE57" s="71"/>
      <c r="BF57" s="71"/>
      <c r="BG57" s="71"/>
      <c r="BH57" s="71"/>
      <c r="BI57" s="71"/>
      <c r="BJ57" s="71"/>
      <c r="BK57" s="71"/>
      <c r="BL57" s="71"/>
      <c r="BM57" s="71"/>
      <c r="BN57" s="71"/>
      <c r="BO57" s="71"/>
      <c r="BP57" s="71"/>
      <c r="BQ57" s="71"/>
      <c r="BR57" s="71"/>
      <c r="BS57" s="71"/>
      <c r="BT57" s="71"/>
    </row>
    <row r="58" spans="6:109" s="56" customFormat="1" ht="24" customHeight="1">
      <c r="F58" s="228" t="s">
        <v>1415</v>
      </c>
      <c r="G58" s="228"/>
      <c r="H58" s="228"/>
      <c r="I58" s="228"/>
      <c r="J58" s="228"/>
      <c r="K58" s="461" t="s">
        <v>1415</v>
      </c>
      <c r="L58" s="461"/>
      <c r="M58" s="461"/>
      <c r="N58" s="461"/>
      <c r="O58" s="461"/>
      <c r="P58" s="461"/>
      <c r="Q58" s="461"/>
      <c r="R58" s="461"/>
      <c r="S58" s="461"/>
      <c r="T58" s="461"/>
      <c r="U58" s="461"/>
      <c r="V58" s="461"/>
      <c r="W58" s="461"/>
      <c r="X58" s="461"/>
      <c r="Y58" s="461"/>
      <c r="Z58" s="461"/>
      <c r="AA58" s="461"/>
      <c r="AB58" s="461"/>
      <c r="AC58" s="461"/>
      <c r="AD58" s="461"/>
      <c r="AE58" s="461"/>
      <c r="AF58" s="461"/>
      <c r="AG58" s="461"/>
      <c r="AH58" s="461"/>
      <c r="AI58" s="461"/>
      <c r="AJ58" s="461"/>
      <c r="AK58" s="461"/>
      <c r="AL58" s="461"/>
      <c r="AM58" s="461"/>
      <c r="AN58" s="461"/>
      <c r="AO58" s="461"/>
      <c r="AP58" s="461"/>
      <c r="AQ58" s="461"/>
      <c r="AR58" s="461"/>
      <c r="AS58" s="461"/>
      <c r="AT58" s="461"/>
      <c r="AU58" s="461"/>
      <c r="AV58" s="461"/>
      <c r="AW58" s="461"/>
      <c r="AX58" s="461"/>
      <c r="AY58" s="461"/>
      <c r="AZ58" s="461"/>
      <c r="BA58" s="461"/>
      <c r="BB58" s="461"/>
      <c r="BC58" s="461"/>
      <c r="BD58" s="461"/>
      <c r="BE58" s="461"/>
      <c r="BF58" s="461"/>
      <c r="BG58" s="461"/>
      <c r="BH58" s="461"/>
      <c r="BI58" s="461"/>
      <c r="BJ58" s="461"/>
      <c r="BK58" s="461"/>
      <c r="BL58" s="461"/>
      <c r="BM58" s="461"/>
      <c r="BN58" s="461"/>
      <c r="BO58" s="461"/>
      <c r="BP58" s="461"/>
      <c r="BQ58" s="461"/>
      <c r="BR58" s="461"/>
      <c r="BS58" s="461"/>
      <c r="BT58" s="461"/>
      <c r="BU58" s="461"/>
      <c r="BV58" s="461"/>
      <c r="BW58" s="461"/>
      <c r="BX58" s="461"/>
      <c r="BY58" s="461"/>
      <c r="BZ58" s="461"/>
      <c r="CA58" s="461"/>
      <c r="CB58" s="461"/>
      <c r="CC58" s="461"/>
      <c r="CD58" s="461"/>
      <c r="CE58" s="461"/>
      <c r="CF58" s="461"/>
      <c r="CG58" s="461"/>
      <c r="CH58" s="461"/>
      <c r="CI58" s="461"/>
      <c r="CJ58" s="461"/>
      <c r="CK58" s="461"/>
      <c r="CL58" s="461"/>
      <c r="CM58" s="461"/>
      <c r="CN58" s="461"/>
      <c r="CO58" s="461"/>
      <c r="CP58" s="461"/>
      <c r="CQ58" s="461"/>
      <c r="CR58" s="461"/>
      <c r="CS58" s="461"/>
      <c r="CT58" s="461"/>
      <c r="CU58" s="461"/>
      <c r="CV58" s="461"/>
      <c r="CW58" s="461"/>
      <c r="CX58" s="461"/>
      <c r="CY58" s="461"/>
      <c r="CZ58" s="461"/>
      <c r="DA58" s="461"/>
      <c r="DB58" s="461"/>
      <c r="DC58" s="461"/>
      <c r="DD58" s="461"/>
      <c r="DE58" s="461"/>
    </row>
    <row r="59" spans="6:109" s="56" customFormat="1" ht="6" customHeight="1" hidden="1">
      <c r="F59" s="228"/>
      <c r="G59" s="228"/>
      <c r="H59" s="228"/>
      <c r="I59" s="228"/>
      <c r="J59" s="228"/>
      <c r="K59" s="461"/>
      <c r="L59" s="461"/>
      <c r="M59" s="461"/>
      <c r="N59" s="461"/>
      <c r="O59" s="461"/>
      <c r="P59" s="461"/>
      <c r="Q59" s="461"/>
      <c r="R59" s="461"/>
      <c r="S59" s="461"/>
      <c r="T59" s="461"/>
      <c r="U59" s="461"/>
      <c r="V59" s="461"/>
      <c r="W59" s="461"/>
      <c r="X59" s="461"/>
      <c r="Y59" s="461"/>
      <c r="Z59" s="461"/>
      <c r="AA59" s="461"/>
      <c r="AB59" s="461"/>
      <c r="AC59" s="461"/>
      <c r="AD59" s="461"/>
      <c r="AE59" s="461"/>
      <c r="AF59" s="461"/>
      <c r="AG59" s="461"/>
      <c r="AH59" s="461"/>
      <c r="AI59" s="461"/>
      <c r="AJ59" s="461"/>
      <c r="AK59" s="461"/>
      <c r="AL59" s="461"/>
      <c r="AM59" s="461"/>
      <c r="AN59" s="461"/>
      <c r="AO59" s="461"/>
      <c r="AP59" s="461"/>
      <c r="AQ59" s="461"/>
      <c r="AR59" s="461"/>
      <c r="AS59" s="461"/>
      <c r="AT59" s="461"/>
      <c r="AU59" s="461"/>
      <c r="AV59" s="461"/>
      <c r="AW59" s="461"/>
      <c r="AX59" s="461"/>
      <c r="AY59" s="461"/>
      <c r="AZ59" s="461"/>
      <c r="BA59" s="461"/>
      <c r="BB59" s="461"/>
      <c r="BC59" s="461"/>
      <c r="BD59" s="461"/>
      <c r="BE59" s="461"/>
      <c r="BF59" s="461"/>
      <c r="BG59" s="461"/>
      <c r="BH59" s="461"/>
      <c r="BI59" s="461"/>
      <c r="BJ59" s="461"/>
      <c r="BK59" s="461"/>
      <c r="BL59" s="461"/>
      <c r="BM59" s="461"/>
      <c r="BN59" s="461"/>
      <c r="BO59" s="461"/>
      <c r="BP59" s="461"/>
      <c r="BQ59" s="461"/>
      <c r="BR59" s="461"/>
      <c r="BS59" s="461"/>
      <c r="BT59" s="461"/>
      <c r="BU59" s="461"/>
      <c r="BV59" s="461"/>
      <c r="BW59" s="461"/>
      <c r="BX59" s="461"/>
      <c r="BY59" s="461"/>
      <c r="BZ59" s="461"/>
      <c r="CA59" s="461"/>
      <c r="CB59" s="461"/>
      <c r="CC59" s="461"/>
      <c r="CD59" s="461"/>
      <c r="CE59" s="461"/>
      <c r="CF59" s="461"/>
      <c r="CG59" s="461"/>
      <c r="CH59" s="461"/>
      <c r="CI59" s="461"/>
      <c r="CJ59" s="461"/>
      <c r="CK59" s="461"/>
      <c r="CL59" s="461"/>
      <c r="CM59" s="461"/>
      <c r="CN59" s="461"/>
      <c r="CO59" s="461"/>
      <c r="CP59" s="461"/>
      <c r="CQ59" s="461"/>
      <c r="CR59" s="461"/>
      <c r="CS59" s="461"/>
      <c r="CT59" s="461"/>
      <c r="CU59" s="461"/>
      <c r="CV59" s="461"/>
      <c r="CW59" s="461"/>
      <c r="CX59" s="461"/>
      <c r="CY59" s="461"/>
      <c r="CZ59" s="461"/>
      <c r="DA59" s="461"/>
      <c r="DB59" s="461"/>
      <c r="DC59" s="461"/>
      <c r="DD59" s="461"/>
      <c r="DE59" s="461"/>
    </row>
    <row r="60" spans="5:57" ht="7.5" customHeight="1">
      <c r="E60" s="69"/>
      <c r="F60" s="64"/>
      <c r="G60" s="64"/>
      <c r="H60" s="64"/>
      <c r="I60" s="64"/>
      <c r="J60" s="64"/>
      <c r="K60" s="64"/>
      <c r="L60" s="64"/>
      <c r="M60" s="64"/>
      <c r="N60" s="64"/>
      <c r="O60" s="64"/>
      <c r="P60" s="64"/>
      <c r="Q60" s="64"/>
      <c r="R60" s="64"/>
      <c r="S60" s="64"/>
      <c r="U60" s="729" t="s">
        <v>1437</v>
      </c>
      <c r="V60" s="729"/>
      <c r="W60" s="729"/>
      <c r="X60" s="729"/>
      <c r="Y60" s="729"/>
      <c r="Z60" s="729"/>
      <c r="AA60" s="729"/>
      <c r="AB60" s="729"/>
      <c r="AC60" s="729"/>
      <c r="AD60" s="729"/>
      <c r="AE60" s="729"/>
      <c r="AF60" s="729"/>
      <c r="AG60" s="729"/>
      <c r="AH60" s="729"/>
      <c r="AI60" s="729"/>
      <c r="AJ60" s="729"/>
      <c r="AK60" s="729"/>
      <c r="AL60" s="729"/>
      <c r="AM60" s="729"/>
      <c r="AN60" s="729"/>
      <c r="AO60" s="729"/>
      <c r="AP60" s="729"/>
      <c r="AQ60" s="729"/>
      <c r="AR60" s="729"/>
      <c r="AS60" s="729"/>
      <c r="AT60" s="729"/>
      <c r="AU60" s="729"/>
      <c r="AV60" s="729"/>
      <c r="AW60" s="729"/>
      <c r="AX60" s="729"/>
      <c r="AY60" s="729"/>
      <c r="AZ60" s="729"/>
      <c r="BA60" s="729"/>
      <c r="BB60" s="729"/>
      <c r="BC60" s="84"/>
      <c r="BD60" s="84"/>
      <c r="BE60" s="84"/>
    </row>
    <row r="61" spans="5:54" ht="7.5" customHeight="1">
      <c r="E61" s="69"/>
      <c r="F61" s="73"/>
      <c r="T61" s="64"/>
      <c r="U61" s="729"/>
      <c r="V61" s="729"/>
      <c r="W61" s="729"/>
      <c r="X61" s="729"/>
      <c r="Y61" s="729"/>
      <c r="Z61" s="729"/>
      <c r="AA61" s="729"/>
      <c r="AB61" s="729"/>
      <c r="AC61" s="729"/>
      <c r="AD61" s="729"/>
      <c r="AE61" s="729"/>
      <c r="AF61" s="729"/>
      <c r="AG61" s="729"/>
      <c r="AH61" s="729"/>
      <c r="AI61" s="729"/>
      <c r="AJ61" s="729"/>
      <c r="AK61" s="729"/>
      <c r="AL61" s="729"/>
      <c r="AM61" s="729"/>
      <c r="AN61" s="729"/>
      <c r="AO61" s="729"/>
      <c r="AP61" s="729"/>
      <c r="AQ61" s="729"/>
      <c r="AR61" s="729"/>
      <c r="AS61" s="729"/>
      <c r="AT61" s="729"/>
      <c r="AU61" s="729"/>
      <c r="AV61" s="729"/>
      <c r="AW61" s="729"/>
      <c r="AX61" s="729"/>
      <c r="AY61" s="729"/>
      <c r="AZ61" s="729"/>
      <c r="BA61" s="729"/>
      <c r="BB61" s="729"/>
    </row>
    <row r="62" spans="5:54" ht="7.5" customHeight="1">
      <c r="E62" s="69"/>
      <c r="F62" s="73"/>
      <c r="T62" s="64"/>
      <c r="U62" s="729"/>
      <c r="V62" s="729"/>
      <c r="W62" s="729"/>
      <c r="X62" s="729"/>
      <c r="Y62" s="729"/>
      <c r="Z62" s="729"/>
      <c r="AA62" s="729"/>
      <c r="AB62" s="729"/>
      <c r="AC62" s="729"/>
      <c r="AD62" s="729"/>
      <c r="AE62" s="729"/>
      <c r="AF62" s="729"/>
      <c r="AG62" s="729"/>
      <c r="AH62" s="729"/>
      <c r="AI62" s="729"/>
      <c r="AJ62" s="729"/>
      <c r="AK62" s="729"/>
      <c r="AL62" s="729"/>
      <c r="AM62" s="729"/>
      <c r="AN62" s="729"/>
      <c r="AO62" s="729"/>
      <c r="AP62" s="729"/>
      <c r="AQ62" s="729"/>
      <c r="AR62" s="729"/>
      <c r="AS62" s="729"/>
      <c r="AT62" s="729"/>
      <c r="AU62" s="729"/>
      <c r="AV62" s="729"/>
      <c r="AW62" s="729"/>
      <c r="AX62" s="729"/>
      <c r="AY62" s="729"/>
      <c r="AZ62" s="729"/>
      <c r="BA62" s="729"/>
      <c r="BB62" s="729"/>
    </row>
    <row r="63" ht="3.75" customHeight="1">
      <c r="E63" s="69"/>
    </row>
    <row r="64" spans="5:67" s="64" customFormat="1" ht="7.5" customHeight="1">
      <c r="E64" s="69"/>
      <c r="F64" s="625" t="s">
        <v>1057</v>
      </c>
      <c r="G64" s="625"/>
      <c r="H64" s="625"/>
      <c r="I64" s="625"/>
      <c r="J64" s="625"/>
      <c r="K64" s="625"/>
      <c r="L64" s="625"/>
      <c r="M64" s="625"/>
      <c r="N64" s="625"/>
      <c r="O64" s="625"/>
      <c r="P64" s="625"/>
      <c r="Q64" s="625"/>
      <c r="R64" s="626" t="s">
        <v>1483</v>
      </c>
      <c r="S64" s="626"/>
      <c r="T64" s="626"/>
      <c r="U64" s="626"/>
      <c r="V64" s="626"/>
      <c r="W64" s="626"/>
      <c r="X64" s="626"/>
      <c r="Y64" s="626"/>
      <c r="Z64" s="626"/>
      <c r="AA64" s="626"/>
      <c r="AB64" s="69"/>
      <c r="AC64" s="69"/>
      <c r="AD64" s="69"/>
      <c r="AE64" s="69"/>
      <c r="AF64" s="69"/>
      <c r="AG64" s="628" t="s">
        <v>10</v>
      </c>
      <c r="AH64" s="628"/>
      <c r="AI64" s="628"/>
      <c r="AJ64" s="628"/>
      <c r="AK64" s="628"/>
      <c r="AL64" s="628"/>
      <c r="AM64" s="69"/>
      <c r="AN64" s="69"/>
      <c r="AO64" s="69"/>
      <c r="AP64" s="69"/>
      <c r="AQ64" s="69"/>
      <c r="AR64" s="616" t="s">
        <v>1494</v>
      </c>
      <c r="AS64" s="616" t="str">
        <f aca="true" t="shared" si="0" ref="AS64:BC66">IF(BR12="","リーグ1・1位",VLOOKUP(1,$E$12:$V$31,5,FALSE))</f>
        <v>リーグ1・1位</v>
      </c>
      <c r="AT64" s="616" t="str">
        <f t="shared" si="0"/>
        <v>リーグ1・1位</v>
      </c>
      <c r="AU64" s="616" t="str">
        <f t="shared" si="0"/>
        <v>リーグ1・1位</v>
      </c>
      <c r="AV64" s="616" t="str">
        <f t="shared" si="0"/>
        <v>リーグ1・1位</v>
      </c>
      <c r="AW64" s="616" t="str">
        <f t="shared" si="0"/>
        <v>リーグ1・1位</v>
      </c>
      <c r="AX64" s="616" t="str">
        <f t="shared" si="0"/>
        <v>リーグ1・1位</v>
      </c>
      <c r="AY64" s="616" t="str">
        <f t="shared" si="0"/>
        <v>リーグ1・1位</v>
      </c>
      <c r="AZ64" s="616" t="str">
        <f t="shared" si="0"/>
        <v>リーグ1・1位</v>
      </c>
      <c r="BA64" s="616" t="str">
        <f t="shared" si="0"/>
        <v>リーグ1・1位</v>
      </c>
      <c r="BB64" s="616" t="str">
        <f t="shared" si="0"/>
        <v>リーグ1・1位</v>
      </c>
      <c r="BC64" s="616" t="str">
        <f t="shared" si="0"/>
        <v>リーグ1・1位</v>
      </c>
      <c r="BD64" s="616"/>
      <c r="BE64" s="616"/>
      <c r="BF64" s="616"/>
      <c r="BG64" s="616"/>
      <c r="BH64" s="616"/>
      <c r="BI64" s="616"/>
      <c r="BJ64" s="616"/>
      <c r="BK64" s="616"/>
      <c r="BL64" s="616"/>
      <c r="BM64" s="616"/>
      <c r="BN64" s="72"/>
      <c r="BO64" s="72"/>
    </row>
    <row r="65" spans="5:67" s="64" customFormat="1" ht="7.5" customHeight="1" thickBot="1">
      <c r="E65" s="69"/>
      <c r="F65" s="625"/>
      <c r="G65" s="625"/>
      <c r="H65" s="625"/>
      <c r="I65" s="625"/>
      <c r="J65" s="625"/>
      <c r="K65" s="625"/>
      <c r="L65" s="625"/>
      <c r="M65" s="625"/>
      <c r="N65" s="625"/>
      <c r="O65" s="625"/>
      <c r="P65" s="625"/>
      <c r="Q65" s="625"/>
      <c r="R65" s="626"/>
      <c r="S65" s="626"/>
      <c r="T65" s="626"/>
      <c r="U65" s="626"/>
      <c r="V65" s="626"/>
      <c r="W65" s="626"/>
      <c r="X65" s="626"/>
      <c r="Y65" s="626"/>
      <c r="Z65" s="626"/>
      <c r="AA65" s="626"/>
      <c r="AB65" s="78"/>
      <c r="AC65" s="78"/>
      <c r="AD65" s="78"/>
      <c r="AE65" s="78"/>
      <c r="AF65" s="69"/>
      <c r="AG65" s="628"/>
      <c r="AH65" s="628"/>
      <c r="AI65" s="628"/>
      <c r="AJ65" s="628"/>
      <c r="AK65" s="628"/>
      <c r="AL65" s="628"/>
      <c r="AM65" s="69"/>
      <c r="AN65" s="450"/>
      <c r="AO65" s="450"/>
      <c r="AP65" s="450"/>
      <c r="AQ65" s="450"/>
      <c r="AR65" s="616" t="str">
        <f>IF(BQ13="","リーグ1・1位",VLOOKUP(1,$E$12:$X$31,5,FALSE))</f>
        <v>リーグ1・1位</v>
      </c>
      <c r="AS65" s="616" t="str">
        <f t="shared" si="0"/>
        <v>リーグ1・1位</v>
      </c>
      <c r="AT65" s="616" t="str">
        <f t="shared" si="0"/>
        <v>リーグ1・1位</v>
      </c>
      <c r="AU65" s="616" t="str">
        <f t="shared" si="0"/>
        <v>リーグ1・1位</v>
      </c>
      <c r="AV65" s="616" t="str">
        <f t="shared" si="0"/>
        <v>リーグ1・1位</v>
      </c>
      <c r="AW65" s="616" t="str">
        <f t="shared" si="0"/>
        <v>リーグ1・1位</v>
      </c>
      <c r="AX65" s="616" t="str">
        <f t="shared" si="0"/>
        <v>リーグ1・1位</v>
      </c>
      <c r="AY65" s="616" t="str">
        <f t="shared" si="0"/>
        <v>リーグ1・1位</v>
      </c>
      <c r="AZ65" s="616" t="str">
        <f t="shared" si="0"/>
        <v>リーグ1・1位</v>
      </c>
      <c r="BA65" s="616" t="str">
        <f t="shared" si="0"/>
        <v>リーグ1・1位</v>
      </c>
      <c r="BB65" s="616" t="str">
        <f t="shared" si="0"/>
        <v>リーグ1・1位</v>
      </c>
      <c r="BC65" s="616" t="str">
        <f t="shared" si="0"/>
        <v>リーグ1・1位</v>
      </c>
      <c r="BD65" s="616"/>
      <c r="BE65" s="616"/>
      <c r="BF65" s="616"/>
      <c r="BG65" s="616"/>
      <c r="BH65" s="616"/>
      <c r="BI65" s="616"/>
      <c r="BJ65" s="616"/>
      <c r="BK65" s="616"/>
      <c r="BL65" s="616"/>
      <c r="BM65" s="616"/>
      <c r="BN65" s="72"/>
      <c r="BO65" s="72"/>
    </row>
    <row r="66" spans="5:67" ht="7.5" customHeight="1">
      <c r="E66" s="69"/>
      <c r="F66" s="625"/>
      <c r="G66" s="625"/>
      <c r="H66" s="625"/>
      <c r="I66" s="625"/>
      <c r="J66" s="625"/>
      <c r="K66" s="625"/>
      <c r="L66" s="625"/>
      <c r="M66" s="625"/>
      <c r="N66" s="625"/>
      <c r="O66" s="625"/>
      <c r="P66" s="625"/>
      <c r="Q66" s="625"/>
      <c r="R66" s="626"/>
      <c r="S66" s="626"/>
      <c r="T66" s="626"/>
      <c r="U66" s="626"/>
      <c r="V66" s="626"/>
      <c r="W66" s="626"/>
      <c r="X66" s="626"/>
      <c r="Y66" s="626"/>
      <c r="Z66" s="626"/>
      <c r="AA66" s="626"/>
      <c r="AB66" s="616"/>
      <c r="AC66" s="616"/>
      <c r="AD66" s="616"/>
      <c r="AE66" s="616"/>
      <c r="AF66" s="363"/>
      <c r="AI66" s="81"/>
      <c r="AM66" s="68"/>
      <c r="AN66" s="616"/>
      <c r="AO66" s="616"/>
      <c r="AP66" s="616"/>
      <c r="AQ66" s="616"/>
      <c r="AR66" s="616">
        <f>IF(BQ14="","リーグ1・1位",VLOOKUP(1,$E$12:$X$31,5,FALSE))</f>
        <v>0</v>
      </c>
      <c r="AS66" s="616" t="str">
        <f t="shared" si="0"/>
        <v>リーグ1・1位</v>
      </c>
      <c r="AT66" s="616" t="str">
        <f t="shared" si="0"/>
        <v>リーグ1・1位</v>
      </c>
      <c r="AU66" s="616" t="str">
        <f t="shared" si="0"/>
        <v>リーグ1・1位</v>
      </c>
      <c r="AV66" s="616" t="str">
        <f t="shared" si="0"/>
        <v>リーグ1・1位</v>
      </c>
      <c r="AW66" s="616" t="str">
        <f t="shared" si="0"/>
        <v>リーグ1・1位</v>
      </c>
      <c r="AX66" s="616" t="str">
        <f t="shared" si="0"/>
        <v>リーグ1・1位</v>
      </c>
      <c r="AY66" s="616" t="str">
        <f t="shared" si="0"/>
        <v>リーグ1・1位</v>
      </c>
      <c r="AZ66" s="616" t="str">
        <f t="shared" si="0"/>
        <v>リーグ1・1位</v>
      </c>
      <c r="BA66" s="616" t="str">
        <f t="shared" si="0"/>
        <v>リーグ1・1位</v>
      </c>
      <c r="BB66" s="616" t="str">
        <f t="shared" si="0"/>
        <v>リーグ1・1位</v>
      </c>
      <c r="BC66" s="616" t="str">
        <f t="shared" si="0"/>
        <v>リーグ1・1位</v>
      </c>
      <c r="BD66" s="616"/>
      <c r="BE66" s="616"/>
      <c r="BF66" s="616"/>
      <c r="BG66" s="616"/>
      <c r="BH66" s="616"/>
      <c r="BI66" s="616"/>
      <c r="BJ66" s="616"/>
      <c r="BK66" s="616"/>
      <c r="BL66" s="616"/>
      <c r="BM66" s="616"/>
      <c r="BN66" s="72"/>
      <c r="BO66" s="72"/>
    </row>
    <row r="67" spans="5:39" ht="16.5" customHeight="1">
      <c r="E67" s="69"/>
      <c r="AF67" s="363"/>
      <c r="AG67" s="629" t="s">
        <v>1501</v>
      </c>
      <c r="AH67" s="616"/>
      <c r="AI67" s="616"/>
      <c r="AJ67" s="616"/>
      <c r="AK67" s="616"/>
      <c r="AL67" s="616"/>
      <c r="AM67" s="68"/>
    </row>
    <row r="68" spans="5:42" ht="7.5" customHeight="1" thickBot="1">
      <c r="E68" s="69"/>
      <c r="AD68" s="616"/>
      <c r="AE68" s="616"/>
      <c r="AF68" s="443"/>
      <c r="AG68" s="364"/>
      <c r="AH68" s="364"/>
      <c r="AI68" s="365"/>
      <c r="AJ68" s="97"/>
      <c r="AK68" s="82"/>
      <c r="AL68" s="82"/>
      <c r="AM68" s="447"/>
      <c r="AN68" s="713"/>
      <c r="AO68" s="616"/>
      <c r="AP68" s="64"/>
    </row>
    <row r="69" spans="5:42" ht="7.5" customHeight="1">
      <c r="E69" s="69"/>
      <c r="AD69" s="616"/>
      <c r="AE69" s="617"/>
      <c r="AF69" s="702" t="s">
        <v>1449</v>
      </c>
      <c r="AG69" s="619"/>
      <c r="AH69" s="619"/>
      <c r="AI69" s="619"/>
      <c r="AJ69" s="621" t="s">
        <v>1453</v>
      </c>
      <c r="AK69" s="622"/>
      <c r="AL69" s="622"/>
      <c r="AM69" s="623"/>
      <c r="AN69" s="616"/>
      <c r="AO69" s="616"/>
      <c r="AP69" s="64"/>
    </row>
    <row r="70" spans="30:65" ht="7.5" customHeight="1">
      <c r="AD70" s="616"/>
      <c r="AE70" s="617"/>
      <c r="AF70" s="619"/>
      <c r="AG70" s="619"/>
      <c r="AH70" s="619"/>
      <c r="AI70" s="619"/>
      <c r="AJ70" s="622"/>
      <c r="AK70" s="622"/>
      <c r="AL70" s="622"/>
      <c r="AM70" s="623"/>
      <c r="AN70" s="616"/>
      <c r="AO70" s="616"/>
      <c r="AR70" s="724" t="s">
        <v>1493</v>
      </c>
      <c r="AS70" s="724"/>
      <c r="AT70" s="724"/>
      <c r="AU70" s="724"/>
      <c r="AV70" s="724"/>
      <c r="AW70" s="724"/>
      <c r="AX70" s="724"/>
      <c r="AY70" s="724"/>
      <c r="AZ70" s="724"/>
      <c r="BA70" s="724"/>
      <c r="BB70" s="724"/>
      <c r="BC70" s="724"/>
      <c r="BD70" s="616"/>
      <c r="BE70" s="616"/>
      <c r="BF70" s="616"/>
      <c r="BG70" s="616"/>
      <c r="BH70" s="616"/>
      <c r="BI70" s="616"/>
      <c r="BJ70" s="616"/>
      <c r="BK70" s="616"/>
      <c r="BL70" s="616"/>
      <c r="BM70" s="616"/>
    </row>
    <row r="71" spans="6:65" ht="7.5" customHeight="1">
      <c r="F71" s="725" t="s">
        <v>1086</v>
      </c>
      <c r="G71" s="725"/>
      <c r="H71" s="725"/>
      <c r="I71" s="725"/>
      <c r="J71" s="725"/>
      <c r="K71" s="725"/>
      <c r="L71" s="725"/>
      <c r="M71" s="725"/>
      <c r="N71" s="725"/>
      <c r="O71" s="725"/>
      <c r="P71" s="725"/>
      <c r="Q71" s="725"/>
      <c r="R71" s="726" t="s">
        <v>1495</v>
      </c>
      <c r="S71" s="726"/>
      <c r="T71" s="726"/>
      <c r="U71" s="726"/>
      <c r="V71" s="726"/>
      <c r="W71" s="726"/>
      <c r="X71" s="726"/>
      <c r="Y71" s="726"/>
      <c r="Z71" s="726"/>
      <c r="AA71" s="726"/>
      <c r="AE71" s="68"/>
      <c r="AM71" s="362"/>
      <c r="AR71" s="724"/>
      <c r="AS71" s="724"/>
      <c r="AT71" s="724"/>
      <c r="AU71" s="724"/>
      <c r="AV71" s="724"/>
      <c r="AW71" s="724"/>
      <c r="AX71" s="724"/>
      <c r="AY71" s="724"/>
      <c r="AZ71" s="724"/>
      <c r="BA71" s="724"/>
      <c r="BB71" s="724"/>
      <c r="BC71" s="724"/>
      <c r="BD71" s="616"/>
      <c r="BE71" s="616"/>
      <c r="BF71" s="616"/>
      <c r="BG71" s="616"/>
      <c r="BH71" s="616"/>
      <c r="BI71" s="616"/>
      <c r="BJ71" s="616"/>
      <c r="BK71" s="616"/>
      <c r="BL71" s="616"/>
      <c r="BM71" s="616"/>
    </row>
    <row r="72" spans="6:65" ht="7.5" customHeight="1" thickBot="1">
      <c r="F72" s="725"/>
      <c r="G72" s="725"/>
      <c r="H72" s="725"/>
      <c r="I72" s="725"/>
      <c r="J72" s="725"/>
      <c r="K72" s="725"/>
      <c r="L72" s="725"/>
      <c r="M72" s="725"/>
      <c r="N72" s="725"/>
      <c r="O72" s="725"/>
      <c r="P72" s="725"/>
      <c r="Q72" s="725"/>
      <c r="R72" s="726"/>
      <c r="S72" s="726"/>
      <c r="T72" s="726"/>
      <c r="U72" s="726"/>
      <c r="V72" s="726"/>
      <c r="W72" s="726"/>
      <c r="X72" s="726"/>
      <c r="Y72" s="726"/>
      <c r="Z72" s="726"/>
      <c r="AA72" s="726"/>
      <c r="AB72" s="448"/>
      <c r="AC72" s="448"/>
      <c r="AD72" s="448"/>
      <c r="AE72" s="449"/>
      <c r="AG72" s="64"/>
      <c r="AH72" s="64"/>
      <c r="AI72" s="64"/>
      <c r="AJ72" s="64"/>
      <c r="AK72" s="64"/>
      <c r="AL72" s="64"/>
      <c r="AM72" s="362"/>
      <c r="AN72" s="88"/>
      <c r="AO72" s="88"/>
      <c r="AP72" s="88"/>
      <c r="AQ72" s="88"/>
      <c r="AR72" s="724"/>
      <c r="AS72" s="724"/>
      <c r="AT72" s="724"/>
      <c r="AU72" s="724"/>
      <c r="AV72" s="724"/>
      <c r="AW72" s="724"/>
      <c r="AX72" s="724"/>
      <c r="AY72" s="724"/>
      <c r="AZ72" s="724"/>
      <c r="BA72" s="724"/>
      <c r="BB72" s="724"/>
      <c r="BC72" s="724"/>
      <c r="BD72" s="616"/>
      <c r="BE72" s="616"/>
      <c r="BF72" s="616"/>
      <c r="BG72" s="616"/>
      <c r="BH72" s="616"/>
      <c r="BI72" s="616"/>
      <c r="BJ72" s="616"/>
      <c r="BK72" s="616"/>
      <c r="BL72" s="616"/>
      <c r="BM72" s="616"/>
    </row>
    <row r="73" spans="6:65" ht="7.5" customHeight="1">
      <c r="F73" s="725"/>
      <c r="G73" s="725"/>
      <c r="H73" s="725"/>
      <c r="I73" s="725"/>
      <c r="J73" s="725"/>
      <c r="K73" s="725"/>
      <c r="L73" s="725"/>
      <c r="M73" s="725"/>
      <c r="N73" s="725"/>
      <c r="O73" s="725"/>
      <c r="P73" s="725"/>
      <c r="Q73" s="725"/>
      <c r="R73" s="726"/>
      <c r="S73" s="726"/>
      <c r="T73" s="726"/>
      <c r="U73" s="726"/>
      <c r="V73" s="726"/>
      <c r="W73" s="726"/>
      <c r="X73" s="726"/>
      <c r="Y73" s="726"/>
      <c r="Z73" s="726"/>
      <c r="AA73" s="726"/>
      <c r="AB73" s="616"/>
      <c r="AC73" s="616"/>
      <c r="AD73" s="616"/>
      <c r="AE73" s="616"/>
      <c r="AF73" s="616"/>
      <c r="AG73" s="64"/>
      <c r="AH73" s="64"/>
      <c r="AI73" s="64"/>
      <c r="AJ73" s="64"/>
      <c r="AK73" s="64"/>
      <c r="AL73" s="64"/>
      <c r="AM73" s="69"/>
      <c r="AN73" s="616"/>
      <c r="AO73" s="616"/>
      <c r="AP73" s="616"/>
      <c r="AQ73" s="616"/>
      <c r="AR73" s="724"/>
      <c r="AS73" s="724"/>
      <c r="AT73" s="724"/>
      <c r="AU73" s="724"/>
      <c r="AV73" s="724"/>
      <c r="AW73" s="724"/>
      <c r="AX73" s="724"/>
      <c r="AY73" s="724"/>
      <c r="AZ73" s="724"/>
      <c r="BA73" s="724"/>
      <c r="BB73" s="724"/>
      <c r="BC73" s="724"/>
      <c r="BD73" s="616"/>
      <c r="BE73" s="616"/>
      <c r="BF73" s="616"/>
      <c r="BG73" s="616"/>
      <c r="BH73" s="616"/>
      <c r="BI73" s="616"/>
      <c r="BJ73" s="616"/>
      <c r="BK73" s="616"/>
      <c r="BL73" s="616"/>
      <c r="BM73" s="616"/>
    </row>
    <row r="74" spans="22:51" ht="7.5" customHeight="1">
      <c r="V74" s="720" t="s">
        <v>11</v>
      </c>
      <c r="W74" s="720"/>
      <c r="X74" s="720"/>
      <c r="Y74" s="720"/>
      <c r="Z74" s="720"/>
      <c r="AA74" s="720"/>
      <c r="AB74" s="720"/>
      <c r="AC74" s="720"/>
      <c r="AD74" s="95"/>
      <c r="AE74" s="95"/>
      <c r="AF74" s="95"/>
      <c r="AG74" s="95"/>
      <c r="AH74" s="95"/>
      <c r="AI74" s="95"/>
      <c r="AU74" s="64"/>
      <c r="AV74" s="64"/>
      <c r="AW74" s="64"/>
      <c r="AX74" s="64"/>
      <c r="AY74" s="64"/>
    </row>
    <row r="75" spans="22:51" ht="7.5" customHeight="1">
      <c r="V75" s="720"/>
      <c r="W75" s="720"/>
      <c r="X75" s="720"/>
      <c r="Y75" s="720"/>
      <c r="Z75" s="720"/>
      <c r="AA75" s="720"/>
      <c r="AB75" s="720"/>
      <c r="AC75" s="720"/>
      <c r="AD75" s="95"/>
      <c r="AE75" s="95"/>
      <c r="AF75" s="95"/>
      <c r="AG75" s="95"/>
      <c r="AH75" s="95"/>
      <c r="AI75" s="95"/>
      <c r="AU75" s="64"/>
      <c r="AV75" s="64"/>
      <c r="AW75" s="64"/>
      <c r="AX75" s="64"/>
      <c r="AY75" s="64"/>
    </row>
    <row r="76" spans="22:51" ht="7.5" customHeight="1">
      <c r="V76" s="720"/>
      <c r="W76" s="720"/>
      <c r="X76" s="720"/>
      <c r="Y76" s="720"/>
      <c r="Z76" s="720"/>
      <c r="AA76" s="720"/>
      <c r="AB76" s="720"/>
      <c r="AC76" s="720"/>
      <c r="AD76" s="95"/>
      <c r="AE76" s="95"/>
      <c r="AF76" s="95"/>
      <c r="AG76" s="95"/>
      <c r="AH76" s="95"/>
      <c r="AI76" s="95"/>
      <c r="AJ76" s="95"/>
      <c r="AK76" s="95"/>
      <c r="AL76" s="95"/>
      <c r="AO76" s="64"/>
      <c r="AP76" s="64"/>
      <c r="AQ76" s="64"/>
      <c r="AR76" s="64"/>
      <c r="AS76" s="64"/>
      <c r="AT76" s="64"/>
      <c r="AU76" s="64"/>
      <c r="AV76" s="64"/>
      <c r="AW76" s="64"/>
      <c r="AX76" s="64"/>
      <c r="AY76" s="64"/>
    </row>
    <row r="77" spans="7:28" ht="7.5" customHeight="1">
      <c r="G77" s="73"/>
      <c r="L77" s="616" t="s">
        <v>1498</v>
      </c>
      <c r="M77" s="616"/>
      <c r="N77" s="616"/>
      <c r="O77" s="616"/>
      <c r="P77" s="616"/>
      <c r="Q77" s="616"/>
      <c r="R77" s="616"/>
      <c r="S77" s="616"/>
      <c r="T77" s="616"/>
      <c r="U77" s="616"/>
      <c r="V77" s="64"/>
      <c r="W77" s="64"/>
      <c r="X77" s="64"/>
      <c r="Y77" s="64"/>
      <c r="Z77" s="64"/>
      <c r="AA77" s="64"/>
      <c r="AB77" s="64"/>
    </row>
    <row r="78" spans="7:32" ht="7.5" customHeight="1">
      <c r="G78" s="64"/>
      <c r="L78" s="616"/>
      <c r="M78" s="616"/>
      <c r="N78" s="616"/>
      <c r="O78" s="616"/>
      <c r="P78" s="616"/>
      <c r="Q78" s="616"/>
      <c r="R78" s="616"/>
      <c r="S78" s="616"/>
      <c r="T78" s="616"/>
      <c r="U78" s="616"/>
      <c r="V78" s="69"/>
      <c r="W78" s="69"/>
      <c r="X78" s="69"/>
      <c r="Y78" s="69"/>
      <c r="Z78" s="69"/>
      <c r="AA78" s="69"/>
      <c r="AB78" s="69"/>
      <c r="AC78" s="69"/>
      <c r="AD78" s="69"/>
      <c r="AE78" s="69"/>
      <c r="AF78" s="69"/>
    </row>
    <row r="79" spans="7:32" ht="7.5" customHeight="1" thickBot="1">
      <c r="G79" s="64"/>
      <c r="L79" s="616"/>
      <c r="M79" s="616"/>
      <c r="N79" s="616"/>
      <c r="O79" s="616"/>
      <c r="P79" s="616"/>
      <c r="Q79" s="616"/>
      <c r="R79" s="616"/>
      <c r="S79" s="616"/>
      <c r="T79" s="616"/>
      <c r="U79" s="616"/>
      <c r="V79" s="451"/>
      <c r="W79" s="451"/>
      <c r="X79" s="452"/>
      <c r="Y79" s="69"/>
      <c r="Z79" s="69"/>
      <c r="AA79" s="69"/>
      <c r="AB79" s="69"/>
      <c r="AC79" s="69"/>
      <c r="AD79" s="69"/>
      <c r="AE79" s="69"/>
      <c r="AF79" s="69"/>
    </row>
    <row r="80" spans="7:42" ht="7.5" customHeight="1">
      <c r="G80" s="64"/>
      <c r="L80" s="635" t="s">
        <v>1494</v>
      </c>
      <c r="M80" s="635"/>
      <c r="N80" s="635"/>
      <c r="O80" s="635"/>
      <c r="P80" s="635"/>
      <c r="Q80" s="635"/>
      <c r="R80" s="635"/>
      <c r="S80" s="635"/>
      <c r="T80" s="635"/>
      <c r="U80" s="635"/>
      <c r="X80" s="362"/>
      <c r="Y80" s="721" t="s">
        <v>1500</v>
      </c>
      <c r="Z80" s="722"/>
      <c r="AA80" s="722"/>
      <c r="AB80" s="722"/>
      <c r="AC80" s="616"/>
      <c r="AD80" s="616"/>
      <c r="AE80" s="616"/>
      <c r="AF80" s="616"/>
      <c r="AG80" s="616"/>
      <c r="AP80" s="336"/>
    </row>
    <row r="81" spans="7:33" ht="7.5" customHeight="1" thickBot="1">
      <c r="G81" s="64"/>
      <c r="L81" s="635"/>
      <c r="M81" s="635"/>
      <c r="N81" s="635"/>
      <c r="O81" s="635"/>
      <c r="P81" s="635"/>
      <c r="Q81" s="635"/>
      <c r="R81" s="635"/>
      <c r="S81" s="635"/>
      <c r="T81" s="635"/>
      <c r="U81" s="635"/>
      <c r="V81" s="364"/>
      <c r="W81" s="364"/>
      <c r="X81" s="453"/>
      <c r="Y81" s="723"/>
      <c r="Z81" s="723"/>
      <c r="AA81" s="723"/>
      <c r="AB81" s="723"/>
      <c r="AC81" s="616"/>
      <c r="AD81" s="616"/>
      <c r="AE81" s="616"/>
      <c r="AF81" s="616"/>
      <c r="AG81" s="616"/>
    </row>
    <row r="82" spans="7:31" ht="7.5" customHeight="1">
      <c r="G82" s="64"/>
      <c r="L82" s="635"/>
      <c r="M82" s="635"/>
      <c r="N82" s="635"/>
      <c r="O82" s="635"/>
      <c r="P82" s="635"/>
      <c r="Q82" s="635"/>
      <c r="R82" s="635"/>
      <c r="S82" s="635"/>
      <c r="T82" s="635"/>
      <c r="U82" s="635"/>
      <c r="W82" s="64"/>
      <c r="X82" s="64"/>
      <c r="Y82" s="723"/>
      <c r="Z82" s="723"/>
      <c r="AA82" s="723"/>
      <c r="AB82" s="723"/>
      <c r="AC82" s="64"/>
      <c r="AD82" s="64"/>
      <c r="AE82" s="64"/>
    </row>
    <row r="83" spans="7:31" ht="7.5" customHeight="1">
      <c r="G83" s="64"/>
      <c r="M83" s="64"/>
      <c r="N83" s="64"/>
      <c r="O83" s="64"/>
      <c r="P83" s="64"/>
      <c r="Q83" s="64"/>
      <c r="R83" s="64"/>
      <c r="S83" s="64"/>
      <c r="T83" s="64"/>
      <c r="U83" s="64"/>
      <c r="W83" s="64"/>
      <c r="X83" s="64"/>
      <c r="Y83" s="64"/>
      <c r="Z83" s="64"/>
      <c r="AA83" s="64"/>
      <c r="AB83" s="64"/>
      <c r="AC83" s="64"/>
      <c r="AD83" s="64"/>
      <c r="AE83" s="64"/>
    </row>
    <row r="84" spans="7:31" ht="7.5" customHeight="1">
      <c r="G84" s="64"/>
      <c r="M84" s="64"/>
      <c r="N84" s="64"/>
      <c r="O84" s="64"/>
      <c r="P84" s="64"/>
      <c r="Q84" s="64"/>
      <c r="R84" s="64"/>
      <c r="S84" s="64"/>
      <c r="T84" s="64"/>
      <c r="U84" s="64"/>
      <c r="W84" s="64"/>
      <c r="X84" s="64"/>
      <c r="Y84" s="64"/>
      <c r="Z84" s="64"/>
      <c r="AA84" s="64"/>
      <c r="AB84" s="64"/>
      <c r="AC84" s="64"/>
      <c r="AD84" s="64"/>
      <c r="AE84" s="64"/>
    </row>
    <row r="85" spans="7:57" ht="7.5" customHeight="1">
      <c r="G85" s="64"/>
      <c r="M85" s="64"/>
      <c r="N85" s="64"/>
      <c r="O85" s="64"/>
      <c r="P85" s="64"/>
      <c r="Q85" s="64"/>
      <c r="R85" s="64"/>
      <c r="S85" s="64"/>
      <c r="T85" s="64"/>
      <c r="U85" s="64"/>
      <c r="W85" s="64"/>
      <c r="X85" s="64"/>
      <c r="Y85" s="64"/>
      <c r="Z85" s="64"/>
      <c r="AA85" s="64"/>
      <c r="AB85" s="64"/>
      <c r="AC85" s="64"/>
      <c r="AD85" s="791" t="s">
        <v>1438</v>
      </c>
      <c r="AE85" s="791"/>
      <c r="AF85" s="791"/>
      <c r="AG85" s="791"/>
      <c r="AH85" s="791"/>
      <c r="AI85" s="791"/>
      <c r="AJ85" s="791"/>
      <c r="AK85" s="791"/>
      <c r="AL85" s="791"/>
      <c r="AM85" s="791"/>
      <c r="AN85" s="791"/>
      <c r="AO85" s="791"/>
      <c r="AP85" s="791"/>
      <c r="AQ85" s="791"/>
      <c r="AR85" s="791"/>
      <c r="AS85" s="791"/>
      <c r="AT85" s="791"/>
      <c r="AU85" s="791"/>
      <c r="AV85" s="791"/>
      <c r="AW85" s="791"/>
      <c r="AX85" s="791"/>
      <c r="AY85" s="791"/>
      <c r="AZ85" s="791"/>
      <c r="BA85" s="791"/>
      <c r="BB85" s="325"/>
      <c r="BC85" s="325"/>
      <c r="BD85" s="325"/>
      <c r="BE85" s="325"/>
    </row>
    <row r="86" spans="7:57" ht="7.5" customHeight="1">
      <c r="G86" s="64"/>
      <c r="M86" s="64"/>
      <c r="N86" s="64"/>
      <c r="O86" s="64"/>
      <c r="P86" s="64"/>
      <c r="Q86" s="64"/>
      <c r="R86" s="64"/>
      <c r="S86" s="64"/>
      <c r="T86" s="64"/>
      <c r="U86" s="64"/>
      <c r="W86" s="64"/>
      <c r="X86" s="64"/>
      <c r="Y86" s="64"/>
      <c r="Z86" s="64"/>
      <c r="AA86" s="64"/>
      <c r="AB86" s="64"/>
      <c r="AC86" s="64"/>
      <c r="AD86" s="791"/>
      <c r="AE86" s="791"/>
      <c r="AF86" s="791"/>
      <c r="AG86" s="791"/>
      <c r="AH86" s="791"/>
      <c r="AI86" s="791"/>
      <c r="AJ86" s="791"/>
      <c r="AK86" s="791"/>
      <c r="AL86" s="791"/>
      <c r="AM86" s="791"/>
      <c r="AN86" s="791"/>
      <c r="AO86" s="791"/>
      <c r="AP86" s="791"/>
      <c r="AQ86" s="791"/>
      <c r="AR86" s="791"/>
      <c r="AS86" s="791"/>
      <c r="AT86" s="791"/>
      <c r="AU86" s="791"/>
      <c r="AV86" s="791"/>
      <c r="AW86" s="791"/>
      <c r="AX86" s="791"/>
      <c r="AY86" s="791"/>
      <c r="AZ86" s="791"/>
      <c r="BA86" s="791"/>
      <c r="BB86" s="325"/>
      <c r="BC86" s="325"/>
      <c r="BD86" s="325"/>
      <c r="BE86" s="325"/>
    </row>
    <row r="87" spans="7:57" ht="7.5" customHeight="1">
      <c r="G87" s="64"/>
      <c r="M87" s="64"/>
      <c r="N87" s="64"/>
      <c r="O87" s="64"/>
      <c r="P87" s="64"/>
      <c r="Q87" s="64"/>
      <c r="R87" s="64"/>
      <c r="S87" s="64"/>
      <c r="T87" s="64"/>
      <c r="U87" s="64"/>
      <c r="W87" s="64"/>
      <c r="X87" s="64"/>
      <c r="Y87" s="64"/>
      <c r="Z87" s="64"/>
      <c r="AA87" s="64"/>
      <c r="AB87" s="64"/>
      <c r="AC87" s="64"/>
      <c r="AD87" s="791"/>
      <c r="AE87" s="791"/>
      <c r="AF87" s="791"/>
      <c r="AG87" s="791"/>
      <c r="AH87" s="791"/>
      <c r="AI87" s="791"/>
      <c r="AJ87" s="791"/>
      <c r="AK87" s="791"/>
      <c r="AL87" s="791"/>
      <c r="AM87" s="791"/>
      <c r="AN87" s="791"/>
      <c r="AO87" s="791"/>
      <c r="AP87" s="791"/>
      <c r="AQ87" s="791"/>
      <c r="AR87" s="791"/>
      <c r="AS87" s="791"/>
      <c r="AT87" s="791"/>
      <c r="AU87" s="791"/>
      <c r="AV87" s="791"/>
      <c r="AW87" s="791"/>
      <c r="AX87" s="791"/>
      <c r="AY87" s="791"/>
      <c r="AZ87" s="791"/>
      <c r="BA87" s="791"/>
      <c r="BB87" s="325"/>
      <c r="BC87" s="325"/>
      <c r="BD87" s="325"/>
      <c r="BE87" s="325"/>
    </row>
    <row r="88" spans="7:57" ht="7.5" customHeight="1">
      <c r="G88" s="64"/>
      <c r="M88" s="64"/>
      <c r="N88" s="64"/>
      <c r="O88" s="64"/>
      <c r="P88" s="64"/>
      <c r="Q88" s="64"/>
      <c r="R88" s="64"/>
      <c r="S88" s="64"/>
      <c r="T88" s="64"/>
      <c r="U88" s="64"/>
      <c r="W88" s="64"/>
      <c r="X88" s="64"/>
      <c r="Y88" s="64"/>
      <c r="Z88" s="64"/>
      <c r="AA88" s="64"/>
      <c r="AB88" s="64"/>
      <c r="AC88" s="64"/>
      <c r="AD88" s="64"/>
      <c r="AE88" s="64"/>
      <c r="AH88" s="325"/>
      <c r="AI88" s="325"/>
      <c r="AJ88" s="325"/>
      <c r="AK88" s="325"/>
      <c r="AL88" s="325"/>
      <c r="AM88" s="325"/>
      <c r="AN88" s="325"/>
      <c r="AO88" s="325"/>
      <c r="AP88" s="325"/>
      <c r="AQ88" s="325"/>
      <c r="AR88" s="325"/>
      <c r="AS88" s="325"/>
      <c r="AT88" s="325"/>
      <c r="AU88" s="325"/>
      <c r="AV88" s="325"/>
      <c r="AW88" s="325"/>
      <c r="AX88" s="325"/>
      <c r="AY88" s="325"/>
      <c r="AZ88" s="325"/>
      <c r="BA88" s="325"/>
      <c r="BB88" s="325"/>
      <c r="BC88" s="325"/>
      <c r="BD88" s="325"/>
      <c r="BE88" s="325"/>
    </row>
    <row r="89" spans="7:57" ht="7.5" customHeight="1">
      <c r="G89" s="64"/>
      <c r="M89" s="64"/>
      <c r="N89" s="64"/>
      <c r="O89" s="64"/>
      <c r="P89" s="64"/>
      <c r="Q89" s="64"/>
      <c r="R89" s="64"/>
      <c r="S89" s="64"/>
      <c r="T89" s="64"/>
      <c r="U89" s="64"/>
      <c r="W89" s="64"/>
      <c r="X89" s="64"/>
      <c r="Y89" s="64"/>
      <c r="Z89" s="64"/>
      <c r="AA89" s="64"/>
      <c r="AB89" s="64"/>
      <c r="AC89" s="64"/>
      <c r="AD89" s="64"/>
      <c r="AE89" s="64"/>
      <c r="AH89" s="325"/>
      <c r="AI89" s="325"/>
      <c r="AJ89" s="325"/>
      <c r="AK89" s="325"/>
      <c r="AL89" s="325"/>
      <c r="AM89" s="325"/>
      <c r="AN89" s="325"/>
      <c r="AO89" s="325"/>
      <c r="AP89" s="325"/>
      <c r="AQ89" s="325"/>
      <c r="AR89" s="325"/>
      <c r="AS89" s="325"/>
      <c r="AT89" s="325"/>
      <c r="AU89" s="325"/>
      <c r="AV89" s="325"/>
      <c r="AW89" s="325"/>
      <c r="AX89" s="325"/>
      <c r="AY89" s="325"/>
      <c r="AZ89" s="325"/>
      <c r="BA89" s="325"/>
      <c r="BB89" s="325"/>
      <c r="BC89" s="325"/>
      <c r="BD89" s="325"/>
      <c r="BE89" s="325"/>
    </row>
    <row r="91" spans="11:93" ht="7.5" customHeight="1" thickBot="1">
      <c r="K91" s="625" t="s">
        <v>1423</v>
      </c>
      <c r="L91" s="625"/>
      <c r="M91" s="625"/>
      <c r="N91" s="625"/>
      <c r="O91" s="625"/>
      <c r="P91" s="625"/>
      <c r="Q91" s="625"/>
      <c r="R91" s="626" t="s">
        <v>1484</v>
      </c>
      <c r="S91" s="626"/>
      <c r="T91" s="626"/>
      <c r="U91" s="626"/>
      <c r="V91" s="626"/>
      <c r="W91" s="626"/>
      <c r="X91" s="626"/>
      <c r="Y91" s="442"/>
      <c r="Z91" s="442"/>
      <c r="AA91" s="442"/>
      <c r="AR91" s="75"/>
      <c r="AS91" s="75"/>
      <c r="AT91" s="75"/>
      <c r="AU91" s="75"/>
      <c r="AV91" s="616" t="s">
        <v>1485</v>
      </c>
      <c r="AW91" s="616"/>
      <c r="AX91" s="616"/>
      <c r="AY91" s="616"/>
      <c r="AZ91" s="616"/>
      <c r="BA91" s="616"/>
      <c r="BB91" s="616"/>
      <c r="BC91" s="616"/>
      <c r="BD91" s="616"/>
      <c r="BE91" s="616"/>
      <c r="BF91" s="616"/>
      <c r="BG91" s="64"/>
      <c r="BH91" s="64"/>
      <c r="BI91" s="64"/>
      <c r="CO91" s="74"/>
    </row>
    <row r="92" spans="11:93" ht="7.5" customHeight="1">
      <c r="K92" s="625"/>
      <c r="L92" s="625"/>
      <c r="M92" s="625"/>
      <c r="N92" s="625"/>
      <c r="O92" s="625"/>
      <c r="P92" s="625"/>
      <c r="Q92" s="625"/>
      <c r="R92" s="626"/>
      <c r="S92" s="626"/>
      <c r="T92" s="626"/>
      <c r="U92" s="626"/>
      <c r="V92" s="626"/>
      <c r="W92" s="626"/>
      <c r="X92" s="626"/>
      <c r="Y92" s="69"/>
      <c r="Z92" s="69"/>
      <c r="AA92" s="444"/>
      <c r="AB92" s="69"/>
      <c r="AC92" s="69"/>
      <c r="AD92" s="69"/>
      <c r="AE92" s="69"/>
      <c r="AF92" s="69"/>
      <c r="AG92" s="628" t="s">
        <v>10</v>
      </c>
      <c r="AH92" s="628"/>
      <c r="AI92" s="628"/>
      <c r="AJ92" s="628"/>
      <c r="AK92" s="628"/>
      <c r="AL92" s="628"/>
      <c r="AM92" s="69"/>
      <c r="AN92" s="69"/>
      <c r="AO92" s="69"/>
      <c r="AP92" s="69"/>
      <c r="AQ92" s="76"/>
      <c r="AR92" s="717"/>
      <c r="AS92" s="718"/>
      <c r="AT92" s="718"/>
      <c r="AU92" s="718"/>
      <c r="AV92" s="616"/>
      <c r="AW92" s="616"/>
      <c r="AX92" s="616"/>
      <c r="AY92" s="616"/>
      <c r="AZ92" s="616"/>
      <c r="BA92" s="616"/>
      <c r="BB92" s="616"/>
      <c r="BC92" s="616"/>
      <c r="BD92" s="616"/>
      <c r="BE92" s="616"/>
      <c r="BF92" s="616"/>
      <c r="CO92" s="74"/>
    </row>
    <row r="93" spans="11:93" ht="7.5" customHeight="1" thickBot="1">
      <c r="K93" s="64"/>
      <c r="L93" s="64"/>
      <c r="M93" s="64"/>
      <c r="N93" s="64"/>
      <c r="O93" s="64"/>
      <c r="P93" s="64"/>
      <c r="Q93" s="64"/>
      <c r="R93" s="64"/>
      <c r="S93" s="64"/>
      <c r="T93" s="64"/>
      <c r="U93" s="64"/>
      <c r="V93" s="64"/>
      <c r="W93" s="64"/>
      <c r="X93" s="64"/>
      <c r="Y93" s="64"/>
      <c r="AA93" s="362"/>
      <c r="AB93" s="445"/>
      <c r="AC93" s="442"/>
      <c r="AD93" s="442"/>
      <c r="AE93" s="442"/>
      <c r="AF93" s="69"/>
      <c r="AG93" s="628"/>
      <c r="AH93" s="628"/>
      <c r="AI93" s="628"/>
      <c r="AJ93" s="628"/>
      <c r="AK93" s="628"/>
      <c r="AL93" s="628"/>
      <c r="AM93" s="69"/>
      <c r="AN93" s="78"/>
      <c r="AO93" s="78"/>
      <c r="AP93" s="78"/>
      <c r="AQ93" s="83"/>
      <c r="AR93" s="713"/>
      <c r="AS93" s="616"/>
      <c r="AT93" s="616"/>
      <c r="AU93" s="616"/>
      <c r="CO93" s="74"/>
    </row>
    <row r="94" spans="11:93" ht="7.5" customHeight="1">
      <c r="K94" s="64"/>
      <c r="L94" s="64"/>
      <c r="M94" s="64"/>
      <c r="N94" s="64"/>
      <c r="O94" s="64"/>
      <c r="P94" s="64"/>
      <c r="Q94" s="69"/>
      <c r="R94" s="69"/>
      <c r="S94" s="69"/>
      <c r="T94" s="69"/>
      <c r="U94" s="69"/>
      <c r="V94" s="69"/>
      <c r="W94" s="69"/>
      <c r="X94" s="69"/>
      <c r="Y94" s="69"/>
      <c r="AA94" s="68"/>
      <c r="AB94" s="713"/>
      <c r="AC94" s="616"/>
      <c r="AD94" s="616"/>
      <c r="AE94" s="616"/>
      <c r="AF94" s="363"/>
      <c r="AI94" s="81"/>
      <c r="AM94" s="68"/>
      <c r="AN94" s="714" t="s">
        <v>1497</v>
      </c>
      <c r="AO94" s="709"/>
      <c r="AP94" s="709"/>
      <c r="AQ94" s="715"/>
      <c r="AR94" s="616"/>
      <c r="AS94" s="616"/>
      <c r="AT94" s="616"/>
      <c r="AU94" s="616"/>
      <c r="AV94" s="64"/>
      <c r="BE94" s="64"/>
      <c r="BF94" s="64"/>
      <c r="BG94" s="64"/>
      <c r="CO94" s="74"/>
    </row>
    <row r="95" spans="11:93" ht="7.5" customHeight="1" thickBot="1">
      <c r="K95" s="616" t="s">
        <v>34</v>
      </c>
      <c r="L95" s="616"/>
      <c r="M95" s="616"/>
      <c r="N95" s="616"/>
      <c r="O95" s="616"/>
      <c r="P95" s="616"/>
      <c r="Q95" s="616"/>
      <c r="R95" s="616"/>
      <c r="S95" s="616"/>
      <c r="T95" s="616"/>
      <c r="U95" s="616"/>
      <c r="V95" s="616"/>
      <c r="Y95" s="94"/>
      <c r="Z95" s="75"/>
      <c r="AA95" s="77"/>
      <c r="AB95" s="713"/>
      <c r="AC95" s="616"/>
      <c r="AD95" s="616"/>
      <c r="AE95" s="616"/>
      <c r="AF95" s="363"/>
      <c r="AG95" s="629" t="s">
        <v>1497</v>
      </c>
      <c r="AH95" s="616"/>
      <c r="AI95" s="616"/>
      <c r="AJ95" s="616"/>
      <c r="AK95" s="616"/>
      <c r="AL95" s="616"/>
      <c r="AM95" s="68"/>
      <c r="AN95" s="716"/>
      <c r="AO95" s="622"/>
      <c r="AP95" s="622"/>
      <c r="AQ95" s="623"/>
      <c r="AR95" s="719"/>
      <c r="AS95" s="719"/>
      <c r="AT95" s="719"/>
      <c r="AU95" s="719"/>
      <c r="AV95" s="616" t="s">
        <v>1488</v>
      </c>
      <c r="AW95" s="616"/>
      <c r="AX95" s="616"/>
      <c r="AY95" s="616"/>
      <c r="AZ95" s="616"/>
      <c r="BA95" s="616"/>
      <c r="BB95" s="616"/>
      <c r="BC95" s="616"/>
      <c r="BD95" s="616">
        <f>IF($AF$95="","",VLOOKUP(1,$B$95:$W$104,14,FALSE))</f>
      </c>
      <c r="BE95" s="616"/>
      <c r="BF95" s="616" t="str">
        <f>IF($AF$95="","リーグ５",VLOOKUP(1,$B$95:$W$104,5,FALSE))</f>
        <v>リーグ５</v>
      </c>
      <c r="BG95" s="616"/>
      <c r="BH95" s="616" t="str">
        <f>IF($AF$95="","リーグ５",VLOOKUP(1,$B$95:$W$104,5,FALSE))</f>
        <v>リーグ５</v>
      </c>
      <c r="BI95" s="616"/>
      <c r="CO95" s="74"/>
    </row>
    <row r="96" spans="11:93" ht="7.5" customHeight="1">
      <c r="K96" s="616"/>
      <c r="L96" s="616"/>
      <c r="M96" s="616"/>
      <c r="N96" s="616"/>
      <c r="O96" s="616"/>
      <c r="P96" s="616"/>
      <c r="Q96" s="616"/>
      <c r="R96" s="616"/>
      <c r="S96" s="616"/>
      <c r="T96" s="616"/>
      <c r="U96" s="616"/>
      <c r="V96" s="616"/>
      <c r="Y96" s="80"/>
      <c r="Z96" s="80"/>
      <c r="AA96" s="80"/>
      <c r="AF96" s="363"/>
      <c r="AG96" s="616"/>
      <c r="AH96" s="616"/>
      <c r="AI96" s="616"/>
      <c r="AJ96" s="616"/>
      <c r="AK96" s="616"/>
      <c r="AL96" s="616"/>
      <c r="AM96" s="68"/>
      <c r="AR96" s="69"/>
      <c r="AS96" s="69"/>
      <c r="AT96" s="69"/>
      <c r="AU96" s="69"/>
      <c r="AV96" s="616"/>
      <c r="AW96" s="616"/>
      <c r="AX96" s="616"/>
      <c r="AY96" s="616"/>
      <c r="AZ96" s="616"/>
      <c r="BA96" s="616"/>
      <c r="BB96" s="616"/>
      <c r="BC96" s="616"/>
      <c r="BD96" s="616"/>
      <c r="BE96" s="616"/>
      <c r="BF96" s="616"/>
      <c r="BG96" s="616"/>
      <c r="BH96" s="616"/>
      <c r="BI96" s="616"/>
      <c r="CO96" s="74"/>
    </row>
    <row r="97" spans="11:95" ht="7.5" customHeight="1" thickBot="1">
      <c r="K97" s="64"/>
      <c r="L97" s="64"/>
      <c r="M97" s="64"/>
      <c r="N97" s="64"/>
      <c r="O97" s="64"/>
      <c r="P97" s="64"/>
      <c r="Q97" s="69"/>
      <c r="R97" s="69"/>
      <c r="S97" s="69"/>
      <c r="T97" s="69"/>
      <c r="U97" s="69"/>
      <c r="V97" s="69"/>
      <c r="W97" s="69"/>
      <c r="AD97" s="616"/>
      <c r="AE97" s="616"/>
      <c r="AF97" s="363"/>
      <c r="AI97" s="81"/>
      <c r="AJ97" s="90"/>
      <c r="AK97" s="65"/>
      <c r="AL97" s="65"/>
      <c r="AM97" s="89"/>
      <c r="AN97" s="616"/>
      <c r="AO97" s="616"/>
      <c r="AP97" s="64"/>
      <c r="AR97" s="69"/>
      <c r="AS97" s="69"/>
      <c r="AT97" s="69"/>
      <c r="AU97" s="69"/>
      <c r="AV97" s="64"/>
      <c r="BD97" s="64"/>
      <c r="CO97" s="74"/>
      <c r="CQ97" s="64"/>
    </row>
    <row r="98" spans="17:128" ht="7.5" customHeight="1">
      <c r="Q98" s="69"/>
      <c r="R98" s="69"/>
      <c r="S98" s="69"/>
      <c r="T98" s="69"/>
      <c r="U98" s="69"/>
      <c r="V98" s="69"/>
      <c r="W98" s="69"/>
      <c r="X98" s="69"/>
      <c r="Y98" s="69"/>
      <c r="Z98" s="69"/>
      <c r="AA98" s="69"/>
      <c r="AD98" s="616"/>
      <c r="AE98" s="617"/>
      <c r="AF98" s="706" t="s">
        <v>1497</v>
      </c>
      <c r="AG98" s="707"/>
      <c r="AH98" s="707"/>
      <c r="AI98" s="707"/>
      <c r="AJ98" s="621" t="s">
        <v>1497</v>
      </c>
      <c r="AK98" s="622"/>
      <c r="AL98" s="622"/>
      <c r="AM98" s="623"/>
      <c r="AN98" s="616"/>
      <c r="AO98" s="616"/>
      <c r="AP98" s="64"/>
      <c r="AR98" s="69"/>
      <c r="AS98" s="69"/>
      <c r="AT98" s="69"/>
      <c r="AU98" s="69"/>
      <c r="AV98" s="64"/>
      <c r="CO98" s="74"/>
      <c r="DP98" s="64"/>
      <c r="DQ98" s="73"/>
      <c r="DR98" s="73"/>
      <c r="DS98" s="73"/>
      <c r="DT98" s="73"/>
      <c r="DU98" s="73"/>
      <c r="DV98" s="73"/>
      <c r="DW98" s="73"/>
      <c r="DX98" s="73"/>
    </row>
    <row r="99" spans="11:94" ht="7.5" customHeight="1" thickBot="1">
      <c r="K99" s="622" t="s">
        <v>1490</v>
      </c>
      <c r="L99" s="622"/>
      <c r="M99" s="622"/>
      <c r="N99" s="622"/>
      <c r="O99" s="622"/>
      <c r="P99" s="622"/>
      <c r="Q99" s="622"/>
      <c r="R99" s="616" t="s">
        <v>1491</v>
      </c>
      <c r="S99" s="616"/>
      <c r="T99" s="616"/>
      <c r="U99" s="616"/>
      <c r="V99" s="616"/>
      <c r="W99" s="616"/>
      <c r="X99" s="616"/>
      <c r="Y99" s="326"/>
      <c r="Z99" s="69"/>
      <c r="AA99" s="69"/>
      <c r="AE99" s="68"/>
      <c r="AF99" s="708"/>
      <c r="AG99" s="619"/>
      <c r="AH99" s="619"/>
      <c r="AI99" s="619"/>
      <c r="AJ99" s="622"/>
      <c r="AK99" s="622"/>
      <c r="AL99" s="622"/>
      <c r="AM99" s="623"/>
      <c r="AR99" s="75"/>
      <c r="AS99" s="75"/>
      <c r="AT99" s="75"/>
      <c r="AU99" s="65"/>
      <c r="AV99" s="616" t="s">
        <v>34</v>
      </c>
      <c r="AW99" s="616"/>
      <c r="AX99" s="616"/>
      <c r="AY99" s="616"/>
      <c r="AZ99" s="616"/>
      <c r="BA99" s="616"/>
      <c r="BB99" s="616"/>
      <c r="BC99" s="616"/>
      <c r="BD99" s="616"/>
      <c r="CO99" s="74"/>
      <c r="CP99" s="64"/>
    </row>
    <row r="100" spans="11:93" ht="7.5" customHeight="1">
      <c r="K100" s="622"/>
      <c r="L100" s="622"/>
      <c r="M100" s="622"/>
      <c r="N100" s="622"/>
      <c r="O100" s="622"/>
      <c r="P100" s="622"/>
      <c r="Q100" s="622"/>
      <c r="R100" s="616"/>
      <c r="S100" s="616"/>
      <c r="T100" s="616"/>
      <c r="U100" s="616"/>
      <c r="V100" s="616"/>
      <c r="W100" s="616"/>
      <c r="X100" s="616"/>
      <c r="Y100" s="709"/>
      <c r="Z100" s="709"/>
      <c r="AA100" s="709"/>
      <c r="AB100" s="363"/>
      <c r="AE100" s="68"/>
      <c r="AM100" s="362"/>
      <c r="AQ100" s="68"/>
      <c r="AR100" s="69"/>
      <c r="AS100" s="69"/>
      <c r="AT100" s="69"/>
      <c r="AV100" s="616"/>
      <c r="AW100" s="616"/>
      <c r="AX100" s="616"/>
      <c r="AY100" s="616"/>
      <c r="AZ100" s="616"/>
      <c r="BA100" s="616"/>
      <c r="BB100" s="616"/>
      <c r="BC100" s="616"/>
      <c r="BD100" s="616"/>
      <c r="CO100" s="74"/>
    </row>
    <row r="101" spans="6:101" s="69" customFormat="1" ht="7.5" customHeight="1" thickBot="1">
      <c r="F101" s="66"/>
      <c r="G101" s="66"/>
      <c r="H101" s="66"/>
      <c r="I101" s="66"/>
      <c r="J101" s="66"/>
      <c r="K101" s="66"/>
      <c r="L101" s="66"/>
      <c r="M101" s="66"/>
      <c r="N101" s="66"/>
      <c r="O101" s="66"/>
      <c r="P101" s="66"/>
      <c r="Y101" s="622"/>
      <c r="Z101" s="622"/>
      <c r="AA101" s="622"/>
      <c r="AB101" s="443"/>
      <c r="AC101" s="88"/>
      <c r="AD101" s="88"/>
      <c r="AE101" s="89"/>
      <c r="AF101" s="66"/>
      <c r="AG101" s="64"/>
      <c r="AH101" s="64"/>
      <c r="AI101" s="64"/>
      <c r="AJ101" s="64"/>
      <c r="AK101" s="64"/>
      <c r="AL101" s="64"/>
      <c r="AM101" s="362"/>
      <c r="AN101" s="88"/>
      <c r="AO101" s="88"/>
      <c r="AP101" s="88"/>
      <c r="AQ101" s="89"/>
      <c r="AR101" s="701"/>
      <c r="AS101" s="701"/>
      <c r="AV101" s="616"/>
      <c r="AW101" s="616"/>
      <c r="AX101" s="616"/>
      <c r="AY101" s="616"/>
      <c r="AZ101" s="616"/>
      <c r="BA101" s="616"/>
      <c r="BB101" s="616"/>
      <c r="BC101" s="616"/>
      <c r="BD101" s="616"/>
      <c r="BE101" s="66"/>
      <c r="BF101" s="66"/>
      <c r="BG101" s="66"/>
      <c r="BH101" s="66"/>
      <c r="BI101" s="66"/>
      <c r="BJ101" s="66"/>
      <c r="BK101" s="66"/>
      <c r="BL101" s="66"/>
      <c r="BM101" s="66"/>
      <c r="BN101" s="66"/>
      <c r="BO101" s="66"/>
      <c r="BP101" s="66"/>
      <c r="BQ101" s="66"/>
      <c r="BR101" s="66"/>
      <c r="BS101" s="66"/>
      <c r="BT101" s="66"/>
      <c r="BU101" s="66"/>
      <c r="BV101" s="66"/>
      <c r="BW101" s="66"/>
      <c r="BX101" s="66"/>
      <c r="BY101" s="66"/>
      <c r="BZ101" s="66"/>
      <c r="CA101" s="66"/>
      <c r="CB101" s="66"/>
      <c r="CC101" s="66"/>
      <c r="CD101" s="66"/>
      <c r="CE101" s="66"/>
      <c r="CF101" s="66"/>
      <c r="CG101" s="66"/>
      <c r="CH101" s="66"/>
      <c r="CI101" s="66"/>
      <c r="CJ101" s="66"/>
      <c r="CK101" s="66"/>
      <c r="CL101" s="66"/>
      <c r="CM101" s="66"/>
      <c r="CN101" s="66"/>
      <c r="CO101" s="74"/>
      <c r="CP101" s="66"/>
      <c r="CQ101" s="66"/>
      <c r="CR101" s="66"/>
      <c r="CS101" s="66"/>
      <c r="CT101" s="66"/>
      <c r="CU101" s="66"/>
      <c r="CV101" s="66"/>
      <c r="CW101" s="66"/>
    </row>
    <row r="102" spans="6:137" s="69" customFormat="1" ht="7.5" customHeight="1"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22"/>
      <c r="Z102" s="622"/>
      <c r="AA102" s="710"/>
      <c r="AB102" s="702" t="s">
        <v>1496</v>
      </c>
      <c r="AC102" s="619"/>
      <c r="AD102" s="619"/>
      <c r="AE102" s="619"/>
      <c r="AF102" s="619"/>
      <c r="AG102" s="64"/>
      <c r="AH102" s="64"/>
      <c r="AI102" s="64"/>
      <c r="AJ102" s="64"/>
      <c r="AK102" s="64"/>
      <c r="AL102" s="64"/>
      <c r="AN102" s="703"/>
      <c r="AO102" s="703"/>
      <c r="AP102" s="703"/>
      <c r="AQ102" s="704"/>
      <c r="AR102" s="701"/>
      <c r="AS102" s="701"/>
      <c r="AV102" s="616"/>
      <c r="AW102" s="616"/>
      <c r="AX102" s="616"/>
      <c r="AY102" s="616"/>
      <c r="AZ102" s="616"/>
      <c r="BA102" s="616"/>
      <c r="BB102" s="616"/>
      <c r="BC102" s="616"/>
      <c r="BD102" s="616"/>
      <c r="BE102" s="66"/>
      <c r="BF102" s="66"/>
      <c r="BG102" s="66"/>
      <c r="BH102" s="66"/>
      <c r="BI102" s="66"/>
      <c r="BJ102" s="66"/>
      <c r="BK102" s="66"/>
      <c r="BL102" s="66"/>
      <c r="BM102" s="66"/>
      <c r="BN102" s="66"/>
      <c r="BO102" s="66"/>
      <c r="BP102" s="66"/>
      <c r="BQ102" s="66"/>
      <c r="BR102" s="66"/>
      <c r="BS102" s="66"/>
      <c r="BT102" s="66"/>
      <c r="BU102" s="66"/>
      <c r="BV102" s="66"/>
      <c r="BW102" s="66"/>
      <c r="BX102" s="66"/>
      <c r="BY102" s="66"/>
      <c r="BZ102" s="66"/>
      <c r="CA102" s="66"/>
      <c r="CB102" s="66"/>
      <c r="CC102" s="66"/>
      <c r="CD102" s="66"/>
      <c r="CE102" s="66"/>
      <c r="CF102" s="66"/>
      <c r="CG102" s="66"/>
      <c r="CH102" s="66"/>
      <c r="CI102" s="66"/>
      <c r="CJ102" s="66"/>
      <c r="CK102" s="66"/>
      <c r="CL102" s="66"/>
      <c r="CM102" s="66"/>
      <c r="CN102" s="66"/>
      <c r="CO102" s="74"/>
      <c r="CP102" s="66"/>
      <c r="CQ102" s="66"/>
      <c r="CR102" s="66"/>
      <c r="CS102" s="66"/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6"/>
      <c r="DF102" s="66"/>
      <c r="DG102" s="66"/>
      <c r="DH102" s="66"/>
      <c r="DI102" s="66"/>
      <c r="DJ102" s="66"/>
      <c r="DK102" s="66"/>
      <c r="DL102" s="66"/>
      <c r="DM102" s="66"/>
      <c r="DN102" s="66"/>
      <c r="DO102" s="66"/>
      <c r="DP102" s="66"/>
      <c r="DQ102" s="66"/>
      <c r="DR102" s="66"/>
      <c r="DS102" s="66"/>
      <c r="DT102" s="66"/>
      <c r="DU102" s="66"/>
      <c r="DV102" s="66"/>
      <c r="DW102" s="66"/>
      <c r="DX102" s="66"/>
      <c r="DY102" s="66"/>
      <c r="DZ102" s="66"/>
      <c r="EA102" s="66"/>
      <c r="EB102" s="66"/>
      <c r="EC102" s="66"/>
      <c r="ED102" s="66"/>
      <c r="EE102" s="66"/>
      <c r="EF102" s="66"/>
      <c r="EG102" s="66"/>
    </row>
    <row r="103" spans="6:144" s="69" customFormat="1" ht="7.5" customHeight="1" thickBot="1">
      <c r="F103" s="66"/>
      <c r="G103" s="66"/>
      <c r="H103" s="66"/>
      <c r="I103" s="66"/>
      <c r="J103" s="66"/>
      <c r="K103" s="622" t="s">
        <v>1486</v>
      </c>
      <c r="L103" s="622"/>
      <c r="M103" s="622"/>
      <c r="N103" s="622"/>
      <c r="O103" s="622"/>
      <c r="P103" s="622"/>
      <c r="Q103" s="622"/>
      <c r="R103" s="616" t="s">
        <v>1487</v>
      </c>
      <c r="S103" s="616"/>
      <c r="T103" s="616"/>
      <c r="U103" s="616"/>
      <c r="V103" s="616"/>
      <c r="W103" s="616"/>
      <c r="X103" s="616"/>
      <c r="Y103" s="711"/>
      <c r="Z103" s="711"/>
      <c r="AA103" s="712"/>
      <c r="AB103" s="619"/>
      <c r="AC103" s="619"/>
      <c r="AD103" s="619"/>
      <c r="AE103" s="619"/>
      <c r="AF103" s="619"/>
      <c r="AN103" s="616"/>
      <c r="AO103" s="616"/>
      <c r="AP103" s="616"/>
      <c r="AQ103" s="705"/>
      <c r="AV103" s="471" t="s">
        <v>1492</v>
      </c>
      <c r="AW103" s="471"/>
      <c r="AX103" s="471"/>
      <c r="AY103" s="471"/>
      <c r="AZ103" s="471"/>
      <c r="BA103" s="471"/>
      <c r="BB103" s="471"/>
      <c r="BC103" s="471"/>
      <c r="BD103" s="616">
        <f>IF($CE$12="","",VLOOKUP(1,$BE$12:$BV$26,14,FALSE))</f>
      </c>
      <c r="BE103" s="616"/>
      <c r="BF103" s="616" t="str">
        <f>IF($CE$12="","リーグ6",VLOOKUP(1,$BE$12:$BV$26,5,FALSE))</f>
        <v>リーグ6</v>
      </c>
      <c r="BG103" s="616"/>
      <c r="BH103" s="616" t="str">
        <f>IF($CE$12="","リーグ6",VLOOKUP(1,$BE$12:$BV$26,5,FALSE))</f>
        <v>リーグ6</v>
      </c>
      <c r="BI103" s="616"/>
      <c r="BJ103" s="66"/>
      <c r="BK103" s="66"/>
      <c r="BL103" s="66"/>
      <c r="BM103" s="66"/>
      <c r="BN103" s="66"/>
      <c r="BO103" s="66"/>
      <c r="BP103" s="66"/>
      <c r="BQ103" s="66"/>
      <c r="BR103" s="66"/>
      <c r="BS103" s="66"/>
      <c r="BT103" s="66"/>
      <c r="BU103" s="66"/>
      <c r="BV103" s="66"/>
      <c r="BW103" s="66"/>
      <c r="BX103" s="66"/>
      <c r="BY103" s="66"/>
      <c r="BZ103" s="66"/>
      <c r="CA103" s="66"/>
      <c r="CB103" s="66"/>
      <c r="CC103" s="66"/>
      <c r="CD103" s="66"/>
      <c r="CE103" s="66"/>
      <c r="CF103" s="66"/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6"/>
      <c r="CS103" s="66"/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6"/>
      <c r="DF103" s="66"/>
      <c r="DG103" s="66"/>
      <c r="DH103" s="66"/>
      <c r="DI103" s="66"/>
      <c r="DJ103" s="66"/>
      <c r="DK103" s="66"/>
      <c r="DL103" s="66"/>
      <c r="DM103" s="66"/>
      <c r="DN103" s="66"/>
      <c r="DO103" s="66"/>
      <c r="DP103" s="66"/>
      <c r="DQ103" s="66"/>
      <c r="DR103" s="66"/>
      <c r="DS103" s="66"/>
      <c r="DT103" s="66"/>
      <c r="DU103" s="66"/>
      <c r="DV103" s="66"/>
      <c r="DW103" s="66"/>
      <c r="DX103" s="66"/>
      <c r="DY103" s="66"/>
      <c r="DZ103" s="66"/>
      <c r="EA103" s="66"/>
      <c r="EB103" s="66"/>
      <c r="EC103" s="66"/>
      <c r="ED103" s="66"/>
      <c r="EE103" s="66"/>
      <c r="EF103" s="66"/>
      <c r="EG103" s="66"/>
      <c r="EH103" s="66"/>
      <c r="EI103" s="66"/>
      <c r="EJ103" s="66"/>
      <c r="EK103" s="66"/>
      <c r="EL103" s="66"/>
      <c r="EM103" s="66"/>
      <c r="EN103" s="66"/>
    </row>
    <row r="104" spans="6:136" s="69" customFormat="1" ht="7.5" customHeight="1">
      <c r="F104" s="66"/>
      <c r="G104" s="66"/>
      <c r="H104" s="66"/>
      <c r="I104" s="66"/>
      <c r="J104" s="66"/>
      <c r="K104" s="622"/>
      <c r="L104" s="622"/>
      <c r="M104" s="622"/>
      <c r="N104" s="622"/>
      <c r="O104" s="622"/>
      <c r="P104" s="622"/>
      <c r="Q104" s="622"/>
      <c r="R104" s="616"/>
      <c r="S104" s="616"/>
      <c r="T104" s="616"/>
      <c r="U104" s="616"/>
      <c r="V104" s="616"/>
      <c r="W104" s="616"/>
      <c r="X104" s="616"/>
      <c r="AB104" s="66"/>
      <c r="AC104" s="66"/>
      <c r="AD104" s="66"/>
      <c r="AE104" s="66"/>
      <c r="AF104" s="66"/>
      <c r="AG104" s="66"/>
      <c r="AH104" s="66"/>
      <c r="AI104" s="66"/>
      <c r="AJ104" s="66"/>
      <c r="AK104" s="66"/>
      <c r="AL104" s="66"/>
      <c r="AM104" s="66"/>
      <c r="AN104" s="66"/>
      <c r="AO104" s="66"/>
      <c r="AP104" s="66"/>
      <c r="AQ104" s="66"/>
      <c r="AR104" s="446"/>
      <c r="AS104" s="446"/>
      <c r="AT104" s="446"/>
      <c r="AU104" s="446"/>
      <c r="AV104" s="471"/>
      <c r="AW104" s="471"/>
      <c r="AX104" s="471"/>
      <c r="AY104" s="471"/>
      <c r="AZ104" s="471"/>
      <c r="BA104" s="471"/>
      <c r="BB104" s="471"/>
      <c r="BC104" s="471"/>
      <c r="BD104" s="616"/>
      <c r="BE104" s="616"/>
      <c r="BF104" s="616"/>
      <c r="BG104" s="616"/>
      <c r="BH104" s="616"/>
      <c r="BI104" s="616"/>
      <c r="BJ104" s="66"/>
      <c r="BK104" s="66"/>
      <c r="BL104" s="66"/>
      <c r="BM104" s="66"/>
      <c r="BN104" s="66"/>
      <c r="BO104" s="66"/>
      <c r="BP104" s="66"/>
      <c r="BQ104" s="66"/>
      <c r="BR104" s="66"/>
      <c r="BS104" s="66"/>
      <c r="BT104" s="66"/>
      <c r="BU104" s="66"/>
      <c r="BV104" s="66"/>
      <c r="BW104" s="66"/>
      <c r="BX104" s="66"/>
      <c r="BY104" s="66"/>
      <c r="BZ104" s="66"/>
      <c r="CA104" s="66"/>
      <c r="CB104" s="66"/>
      <c r="CC104" s="66"/>
      <c r="CD104" s="66"/>
      <c r="CE104" s="66"/>
      <c r="CF104" s="66"/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6"/>
      <c r="CS104" s="66"/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6"/>
      <c r="DF104" s="66"/>
      <c r="DG104" s="66"/>
      <c r="DH104" s="66"/>
      <c r="DI104" s="66"/>
      <c r="DJ104" s="66"/>
      <c r="DK104" s="66"/>
      <c r="DL104" s="66"/>
      <c r="DM104" s="66"/>
      <c r="DN104" s="66"/>
      <c r="DO104" s="66"/>
      <c r="DP104" s="66"/>
      <c r="DQ104" s="66"/>
      <c r="DR104" s="66"/>
      <c r="DS104" s="66"/>
      <c r="DT104" s="66"/>
      <c r="DU104" s="66"/>
      <c r="DV104" s="66"/>
      <c r="DW104" s="66"/>
      <c r="DX104" s="66"/>
      <c r="DY104" s="66"/>
      <c r="DZ104" s="66"/>
      <c r="EA104" s="66"/>
      <c r="EB104" s="66"/>
      <c r="EC104" s="66"/>
      <c r="ED104" s="66"/>
      <c r="EE104" s="66"/>
      <c r="EF104" s="66"/>
    </row>
    <row r="105" spans="6:122" s="69" customFormat="1" ht="7.5" customHeight="1">
      <c r="F105" s="66"/>
      <c r="G105" s="66"/>
      <c r="H105" s="66"/>
      <c r="I105" s="66"/>
      <c r="J105" s="66"/>
      <c r="K105" s="622"/>
      <c r="L105" s="622"/>
      <c r="M105" s="622"/>
      <c r="N105" s="622"/>
      <c r="O105" s="622"/>
      <c r="P105" s="622"/>
      <c r="Q105" s="622"/>
      <c r="R105" s="616"/>
      <c r="S105" s="616"/>
      <c r="T105" s="616"/>
      <c r="U105" s="616"/>
      <c r="V105" s="616"/>
      <c r="W105" s="616"/>
      <c r="X105" s="616"/>
      <c r="Y105" s="616"/>
      <c r="Z105" s="616"/>
      <c r="AA105" s="616"/>
      <c r="AB105" s="616"/>
      <c r="AC105" s="616"/>
      <c r="AD105" s="616"/>
      <c r="AE105" s="616"/>
      <c r="AF105" s="616"/>
      <c r="AG105" s="616"/>
      <c r="AH105" s="616"/>
      <c r="AI105" s="616"/>
      <c r="AJ105" s="616"/>
      <c r="AK105" s="616"/>
      <c r="AL105" s="616"/>
      <c r="AM105" s="616"/>
      <c r="AN105" s="66"/>
      <c r="AO105" s="66"/>
      <c r="AP105" s="66"/>
      <c r="AQ105" s="66"/>
      <c r="AR105" s="66"/>
      <c r="AS105" s="66"/>
      <c r="AT105" s="66"/>
      <c r="AU105" s="66"/>
      <c r="AV105" s="471"/>
      <c r="AW105" s="471"/>
      <c r="AX105" s="471"/>
      <c r="AY105" s="471"/>
      <c r="AZ105" s="471"/>
      <c r="BA105" s="471"/>
      <c r="BB105" s="471"/>
      <c r="BC105" s="471"/>
      <c r="BD105" s="616"/>
      <c r="BE105" s="616"/>
      <c r="BF105" s="616"/>
      <c r="BG105" s="616"/>
      <c r="BH105" s="616"/>
      <c r="BI105" s="616"/>
      <c r="BJ105" s="66"/>
      <c r="BK105" s="66"/>
      <c r="BL105" s="66"/>
      <c r="BM105" s="66"/>
      <c r="BN105" s="66"/>
      <c r="BO105" s="66"/>
      <c r="BP105" s="66"/>
      <c r="BQ105" s="66"/>
      <c r="BR105" s="66"/>
      <c r="BS105" s="66"/>
      <c r="BT105" s="66"/>
      <c r="BU105" s="66"/>
      <c r="BV105" s="66"/>
      <c r="BW105" s="66"/>
      <c r="BX105" s="66"/>
      <c r="BY105" s="66"/>
      <c r="BZ105" s="66"/>
      <c r="CA105" s="66"/>
      <c r="CB105" s="66"/>
      <c r="CC105" s="66"/>
      <c r="CD105" s="66"/>
      <c r="CE105" s="66"/>
      <c r="CF105" s="66"/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6"/>
      <c r="CS105" s="66"/>
      <c r="CT105" s="66"/>
      <c r="CU105" s="66"/>
      <c r="CX105" s="66"/>
      <c r="CY105" s="66"/>
      <c r="CZ105" s="66"/>
      <c r="DA105" s="66"/>
      <c r="DB105" s="66"/>
      <c r="DC105" s="66"/>
      <c r="DD105" s="66"/>
      <c r="DE105" s="66"/>
      <c r="DF105" s="66"/>
      <c r="DG105" s="66"/>
      <c r="DH105" s="66"/>
      <c r="DI105" s="66"/>
      <c r="DJ105" s="66"/>
      <c r="DK105" s="66"/>
      <c r="DL105" s="66"/>
      <c r="DM105" s="66"/>
      <c r="DN105" s="66"/>
      <c r="DO105" s="66"/>
      <c r="DP105" s="66"/>
      <c r="DQ105" s="66"/>
      <c r="DR105" s="66"/>
    </row>
    <row r="106" spans="6:122" s="69" customFormat="1" ht="7.5" customHeight="1">
      <c r="F106" s="66"/>
      <c r="G106" s="66"/>
      <c r="H106" s="66"/>
      <c r="I106" s="66"/>
      <c r="J106" s="66"/>
      <c r="K106" s="66"/>
      <c r="L106" s="66"/>
      <c r="M106" s="66"/>
      <c r="N106" s="66"/>
      <c r="O106" s="66"/>
      <c r="P106" s="66"/>
      <c r="Q106" s="66"/>
      <c r="R106" s="66"/>
      <c r="S106" s="66"/>
      <c r="T106" s="66"/>
      <c r="U106" s="66"/>
      <c r="V106" s="66"/>
      <c r="W106" s="66"/>
      <c r="X106" s="66"/>
      <c r="Y106" s="616"/>
      <c r="Z106" s="616"/>
      <c r="AA106" s="616"/>
      <c r="AB106" s="616"/>
      <c r="AC106" s="616"/>
      <c r="AD106" s="616"/>
      <c r="AE106" s="616"/>
      <c r="AF106" s="616"/>
      <c r="AG106" s="616"/>
      <c r="AH106" s="616"/>
      <c r="AI106" s="616"/>
      <c r="AJ106" s="616"/>
      <c r="AK106" s="616"/>
      <c r="AL106" s="616"/>
      <c r="AM106" s="616"/>
      <c r="AN106" s="66"/>
      <c r="AO106" s="66"/>
      <c r="AP106" s="66"/>
      <c r="AQ106" s="66"/>
      <c r="AR106" s="66"/>
      <c r="AS106" s="66"/>
      <c r="AT106" s="66"/>
      <c r="AU106" s="66"/>
      <c r="AV106" s="66"/>
      <c r="AW106" s="66"/>
      <c r="AX106" s="66"/>
      <c r="AY106" s="66"/>
      <c r="AZ106" s="66"/>
      <c r="BA106" s="66"/>
      <c r="BB106" s="66"/>
      <c r="BC106" s="66"/>
      <c r="BD106" s="66"/>
      <c r="BE106" s="66"/>
      <c r="BF106" s="66"/>
      <c r="BG106" s="66"/>
      <c r="BH106" s="66"/>
      <c r="BI106" s="66"/>
      <c r="BJ106" s="66"/>
      <c r="BK106" s="66"/>
      <c r="BL106" s="66"/>
      <c r="BM106" s="66"/>
      <c r="BN106" s="66"/>
      <c r="BO106" s="66"/>
      <c r="BP106" s="66"/>
      <c r="BQ106" s="66"/>
      <c r="BR106" s="66"/>
      <c r="BS106" s="66"/>
      <c r="BT106" s="66"/>
      <c r="BU106" s="66"/>
      <c r="BV106" s="66"/>
      <c r="BW106" s="66"/>
      <c r="BX106" s="66"/>
      <c r="BY106" s="66"/>
      <c r="BZ106" s="66"/>
      <c r="CA106" s="66"/>
      <c r="CB106" s="66"/>
      <c r="CC106" s="66"/>
      <c r="CD106" s="66"/>
      <c r="CE106" s="66"/>
      <c r="CF106" s="66"/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6"/>
      <c r="CS106" s="66"/>
      <c r="CT106" s="66"/>
      <c r="CU106" s="66"/>
      <c r="CX106" s="66"/>
      <c r="CY106" s="66"/>
      <c r="CZ106" s="66"/>
      <c r="DA106" s="66"/>
      <c r="DB106" s="66"/>
      <c r="DC106" s="66"/>
      <c r="DD106" s="66"/>
      <c r="DE106" s="66"/>
      <c r="DF106" s="66"/>
      <c r="DG106" s="66"/>
      <c r="DH106" s="66"/>
      <c r="DI106" s="66"/>
      <c r="DJ106" s="66"/>
      <c r="DK106" s="66"/>
      <c r="DL106" s="66"/>
      <c r="DM106" s="66"/>
      <c r="DN106" s="66"/>
      <c r="DO106" s="66"/>
      <c r="DP106" s="66"/>
      <c r="DQ106" s="66"/>
      <c r="DR106" s="66"/>
    </row>
    <row r="107" spans="6:122" s="69" customFormat="1" ht="7.5" customHeight="1">
      <c r="F107" s="66"/>
      <c r="G107" s="66"/>
      <c r="H107" s="66"/>
      <c r="I107" s="66"/>
      <c r="J107" s="66"/>
      <c r="K107" s="66"/>
      <c r="L107" s="66"/>
      <c r="M107" s="66"/>
      <c r="N107" s="66"/>
      <c r="O107" s="66"/>
      <c r="P107" s="66"/>
      <c r="Q107" s="66"/>
      <c r="R107" s="66"/>
      <c r="S107" s="66"/>
      <c r="T107" s="66"/>
      <c r="U107" s="66"/>
      <c r="V107" s="66"/>
      <c r="W107" s="66"/>
      <c r="X107" s="66"/>
      <c r="Y107" s="616"/>
      <c r="Z107" s="616"/>
      <c r="AA107" s="616"/>
      <c r="AB107" s="616"/>
      <c r="AC107" s="616"/>
      <c r="AD107" s="616"/>
      <c r="AE107" s="616"/>
      <c r="AF107" s="616"/>
      <c r="AG107" s="616"/>
      <c r="AH107" s="616"/>
      <c r="AI107" s="616"/>
      <c r="AJ107" s="616"/>
      <c r="AK107" s="616"/>
      <c r="AL107" s="616"/>
      <c r="AM107" s="616"/>
      <c r="AN107" s="66"/>
      <c r="AO107" s="66"/>
      <c r="AP107" s="66"/>
      <c r="AQ107" s="66"/>
      <c r="AR107" s="66"/>
      <c r="AS107" s="66"/>
      <c r="AT107" s="66"/>
      <c r="AU107" s="66"/>
      <c r="AV107" s="66"/>
      <c r="AW107" s="66"/>
      <c r="AX107" s="66"/>
      <c r="AY107" s="66"/>
      <c r="AZ107" s="66"/>
      <c r="BA107" s="66"/>
      <c r="BB107" s="66"/>
      <c r="BC107" s="66"/>
      <c r="BD107" s="66"/>
      <c r="BE107" s="66"/>
      <c r="BF107" s="66"/>
      <c r="BG107" s="66"/>
      <c r="BH107" s="66"/>
      <c r="BI107" s="66"/>
      <c r="BJ107" s="66"/>
      <c r="BK107" s="66"/>
      <c r="BL107" s="66"/>
      <c r="BM107" s="66"/>
      <c r="BN107" s="66"/>
      <c r="BO107" s="66"/>
      <c r="BP107" s="66"/>
      <c r="BQ107" s="66"/>
      <c r="BR107" s="66"/>
      <c r="BS107" s="66"/>
      <c r="BT107" s="66"/>
      <c r="BU107" s="66"/>
      <c r="BV107" s="66"/>
      <c r="BW107" s="66"/>
      <c r="BX107" s="66"/>
      <c r="BY107" s="66"/>
      <c r="BZ107" s="66"/>
      <c r="CA107" s="66"/>
      <c r="CB107" s="66"/>
      <c r="CC107" s="66"/>
      <c r="CD107" s="66"/>
      <c r="CE107" s="66"/>
      <c r="CF107" s="66"/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6"/>
      <c r="CS107" s="66"/>
      <c r="CT107" s="66"/>
      <c r="CU107" s="66"/>
      <c r="CX107" s="66"/>
      <c r="CY107" s="66"/>
      <c r="CZ107" s="66"/>
      <c r="DA107" s="66"/>
      <c r="DB107" s="66"/>
      <c r="DC107" s="66"/>
      <c r="DD107" s="66"/>
      <c r="DE107" s="66"/>
      <c r="DF107" s="66"/>
      <c r="DG107" s="66"/>
      <c r="DH107" s="66"/>
      <c r="DI107" s="66"/>
      <c r="DJ107" s="66"/>
      <c r="DK107" s="66"/>
      <c r="DL107" s="66"/>
      <c r="DM107" s="66"/>
      <c r="DN107" s="66"/>
      <c r="DO107" s="66"/>
      <c r="DP107" s="66"/>
      <c r="DQ107" s="66"/>
      <c r="DR107" s="66"/>
    </row>
    <row r="108" spans="6:122" s="69" customFormat="1" ht="7.5" customHeight="1">
      <c r="F108" s="66"/>
      <c r="G108" s="66"/>
      <c r="H108" s="66"/>
      <c r="I108" s="66"/>
      <c r="J108" s="66"/>
      <c r="K108" s="66"/>
      <c r="L108" s="66"/>
      <c r="M108" s="66"/>
      <c r="N108" s="66"/>
      <c r="O108" s="66"/>
      <c r="P108" s="66"/>
      <c r="Q108" s="66"/>
      <c r="R108" s="66"/>
      <c r="S108" s="66"/>
      <c r="T108" s="66"/>
      <c r="U108" s="66"/>
      <c r="V108" s="66"/>
      <c r="W108" s="66"/>
      <c r="X108" s="66"/>
      <c r="Y108" s="66"/>
      <c r="Z108" s="66"/>
      <c r="AA108" s="66"/>
      <c r="AB108" s="66"/>
      <c r="AC108" s="66"/>
      <c r="AD108" s="66"/>
      <c r="AE108" s="66"/>
      <c r="AF108" s="66"/>
      <c r="AG108" s="66"/>
      <c r="AH108" s="66"/>
      <c r="AI108" s="66"/>
      <c r="AJ108" s="66"/>
      <c r="AK108" s="66"/>
      <c r="AL108" s="66"/>
      <c r="AM108" s="66"/>
      <c r="AN108" s="66"/>
      <c r="AO108" s="66"/>
      <c r="AP108" s="66"/>
      <c r="AQ108" s="66"/>
      <c r="AR108" s="66"/>
      <c r="AS108" s="66"/>
      <c r="AT108" s="66"/>
      <c r="AU108" s="66"/>
      <c r="AV108" s="66"/>
      <c r="AW108" s="66"/>
      <c r="AX108" s="66"/>
      <c r="AY108" s="66"/>
      <c r="AZ108" s="66"/>
      <c r="BA108" s="66"/>
      <c r="BB108" s="66"/>
      <c r="BC108" s="66"/>
      <c r="BD108" s="66"/>
      <c r="BE108" s="66"/>
      <c r="BF108" s="66"/>
      <c r="BG108" s="66"/>
      <c r="BH108" s="66"/>
      <c r="BI108" s="66"/>
      <c r="BJ108" s="66"/>
      <c r="BK108" s="66"/>
      <c r="BL108" s="66"/>
      <c r="BM108" s="66"/>
      <c r="BN108" s="66"/>
      <c r="BO108" s="66"/>
      <c r="BP108" s="66"/>
      <c r="BQ108" s="66"/>
      <c r="BR108" s="66"/>
      <c r="BS108" s="66"/>
      <c r="BT108" s="66"/>
      <c r="BU108" s="66"/>
      <c r="BV108" s="66"/>
      <c r="BW108" s="66"/>
      <c r="BX108" s="66"/>
      <c r="BY108" s="66"/>
      <c r="BZ108" s="66"/>
      <c r="CA108" s="66"/>
      <c r="CB108" s="66"/>
      <c r="CC108" s="66"/>
      <c r="CD108" s="66"/>
      <c r="CE108" s="66"/>
      <c r="CF108" s="66"/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6"/>
      <c r="CS108" s="66"/>
      <c r="CT108" s="66"/>
      <c r="CU108" s="66"/>
      <c r="CX108" s="66"/>
      <c r="CY108" s="66"/>
      <c r="CZ108" s="66"/>
      <c r="DA108" s="66"/>
      <c r="DB108" s="66"/>
      <c r="DC108" s="66"/>
      <c r="DD108" s="66"/>
      <c r="DE108" s="66"/>
      <c r="DF108" s="66"/>
      <c r="DG108" s="66"/>
      <c r="DH108" s="66"/>
      <c r="DI108" s="66"/>
      <c r="DJ108" s="66"/>
      <c r="DK108" s="66"/>
      <c r="DL108" s="66"/>
      <c r="DM108" s="66"/>
      <c r="DN108" s="66"/>
      <c r="DO108" s="66"/>
      <c r="DP108" s="66"/>
      <c r="DQ108" s="66"/>
      <c r="DR108" s="66"/>
    </row>
    <row r="109" spans="102:122" ht="7.5" customHeight="1">
      <c r="CX109" s="69"/>
      <c r="CY109" s="69"/>
      <c r="CZ109" s="69"/>
      <c r="DA109" s="69"/>
      <c r="DB109" s="69"/>
      <c r="DC109" s="69"/>
      <c r="DD109" s="69"/>
      <c r="DE109" s="69"/>
      <c r="DF109" s="69"/>
      <c r="DG109" s="69"/>
      <c r="DH109" s="69"/>
      <c r="DI109" s="69"/>
      <c r="DJ109" s="69"/>
      <c r="DK109" s="69"/>
      <c r="DL109" s="69"/>
      <c r="DM109" s="69"/>
      <c r="DN109" s="69"/>
      <c r="DO109" s="69"/>
      <c r="DP109" s="69"/>
      <c r="DQ109" s="69"/>
      <c r="DR109" s="69"/>
    </row>
    <row r="111" ht="7.5" customHeight="1">
      <c r="DU111" s="64"/>
    </row>
    <row r="115" spans="95:101" ht="7.5" customHeight="1">
      <c r="CQ115" s="64"/>
      <c r="CR115" s="64"/>
      <c r="CS115" s="64"/>
      <c r="CT115" s="64"/>
      <c r="CV115" s="69"/>
      <c r="CW115" s="69"/>
    </row>
    <row r="116" spans="6:112" s="69" customFormat="1" ht="7.5" customHeight="1">
      <c r="F116" s="66"/>
      <c r="G116" s="66"/>
      <c r="H116" s="66"/>
      <c r="I116" s="66"/>
      <c r="J116" s="66"/>
      <c r="K116" s="66"/>
      <c r="L116" s="66"/>
      <c r="M116" s="66"/>
      <c r="N116" s="66"/>
      <c r="O116" s="66"/>
      <c r="P116" s="66"/>
      <c r="Q116" s="66"/>
      <c r="R116" s="66"/>
      <c r="S116" s="66"/>
      <c r="T116" s="66"/>
      <c r="U116" s="66"/>
      <c r="V116" s="66"/>
      <c r="W116" s="66"/>
      <c r="X116" s="66"/>
      <c r="Y116" s="66"/>
      <c r="Z116" s="66"/>
      <c r="AA116" s="66"/>
      <c r="AB116" s="66"/>
      <c r="AC116" s="66"/>
      <c r="AD116" s="66"/>
      <c r="AE116" s="66"/>
      <c r="AF116" s="66"/>
      <c r="AG116" s="66"/>
      <c r="AH116" s="66"/>
      <c r="AI116" s="66"/>
      <c r="AJ116" s="66"/>
      <c r="AK116" s="66"/>
      <c r="AL116" s="66"/>
      <c r="AM116" s="66"/>
      <c r="AN116" s="66"/>
      <c r="AO116" s="66"/>
      <c r="AP116" s="66"/>
      <c r="AQ116" s="66"/>
      <c r="AR116" s="66"/>
      <c r="AS116" s="66"/>
      <c r="AT116" s="66"/>
      <c r="AU116" s="66"/>
      <c r="AV116" s="66"/>
      <c r="AW116" s="66"/>
      <c r="AX116" s="66"/>
      <c r="AY116" s="66"/>
      <c r="AZ116" s="66"/>
      <c r="BA116" s="66"/>
      <c r="BB116" s="66"/>
      <c r="BC116" s="66"/>
      <c r="BD116" s="66"/>
      <c r="BE116" s="66"/>
      <c r="BF116" s="66"/>
      <c r="BG116" s="66"/>
      <c r="BH116" s="66"/>
      <c r="BI116" s="66"/>
      <c r="BJ116" s="66"/>
      <c r="BK116" s="66"/>
      <c r="BL116" s="66"/>
      <c r="BM116" s="66"/>
      <c r="BN116" s="66"/>
      <c r="BO116" s="66"/>
      <c r="BP116" s="66"/>
      <c r="BQ116" s="66"/>
      <c r="BR116" s="66"/>
      <c r="BS116" s="66"/>
      <c r="BT116" s="66"/>
      <c r="BU116" s="66"/>
      <c r="BV116" s="66"/>
      <c r="BW116" s="66"/>
      <c r="BX116" s="66"/>
      <c r="BY116" s="66"/>
      <c r="BZ116" s="66"/>
      <c r="CA116" s="66"/>
      <c r="CB116" s="66"/>
      <c r="CC116" s="66"/>
      <c r="CD116" s="66"/>
      <c r="CE116" s="66"/>
      <c r="CF116" s="66"/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4"/>
      <c r="CR116" s="64"/>
      <c r="CS116" s="64"/>
      <c r="CT116" s="64"/>
      <c r="CU116" s="64"/>
      <c r="CV116" s="64"/>
      <c r="CW116" s="64"/>
      <c r="CX116" s="64"/>
      <c r="DA116" s="66"/>
      <c r="DB116" s="66"/>
      <c r="DC116" s="66"/>
      <c r="DD116" s="66"/>
      <c r="DE116" s="66"/>
      <c r="DF116" s="66"/>
      <c r="DG116" s="66"/>
      <c r="DH116" s="66"/>
    </row>
    <row r="117" spans="6:125" s="69" customFormat="1" ht="7.5" customHeight="1">
      <c r="F117" s="66"/>
      <c r="G117" s="66"/>
      <c r="H117" s="66"/>
      <c r="I117" s="66"/>
      <c r="J117" s="66"/>
      <c r="K117" s="66"/>
      <c r="L117" s="66"/>
      <c r="M117" s="66"/>
      <c r="N117" s="66"/>
      <c r="O117" s="66"/>
      <c r="P117" s="66"/>
      <c r="Q117" s="66"/>
      <c r="R117" s="66"/>
      <c r="S117" s="66"/>
      <c r="T117" s="66"/>
      <c r="U117" s="66"/>
      <c r="V117" s="66"/>
      <c r="W117" s="66"/>
      <c r="X117" s="66"/>
      <c r="Y117" s="66"/>
      <c r="Z117" s="66"/>
      <c r="AA117" s="66"/>
      <c r="AB117" s="66"/>
      <c r="AC117" s="66"/>
      <c r="AD117" s="66"/>
      <c r="AE117" s="66"/>
      <c r="AF117" s="66"/>
      <c r="AG117" s="66"/>
      <c r="AH117" s="66"/>
      <c r="AI117" s="66"/>
      <c r="AJ117" s="66"/>
      <c r="AK117" s="66"/>
      <c r="AL117" s="66"/>
      <c r="AM117" s="66"/>
      <c r="AN117" s="66"/>
      <c r="AO117" s="66"/>
      <c r="AP117" s="66"/>
      <c r="AQ117" s="66"/>
      <c r="AR117" s="66"/>
      <c r="AS117" s="66"/>
      <c r="AT117" s="66"/>
      <c r="AU117" s="66"/>
      <c r="AV117" s="66"/>
      <c r="AW117" s="66"/>
      <c r="AX117" s="66"/>
      <c r="AY117" s="66"/>
      <c r="AZ117" s="66"/>
      <c r="BA117" s="66"/>
      <c r="BB117" s="66"/>
      <c r="BC117" s="66"/>
      <c r="BD117" s="66"/>
      <c r="BE117" s="66"/>
      <c r="BF117" s="66"/>
      <c r="BG117" s="66"/>
      <c r="BH117" s="66"/>
      <c r="BI117" s="66"/>
      <c r="BJ117" s="66"/>
      <c r="BK117" s="66"/>
      <c r="BL117" s="66"/>
      <c r="BM117" s="66"/>
      <c r="BN117" s="66"/>
      <c r="BO117" s="66"/>
      <c r="BP117" s="66"/>
      <c r="BQ117" s="66"/>
      <c r="BR117" s="66"/>
      <c r="BS117" s="66"/>
      <c r="BT117" s="66"/>
      <c r="BU117" s="66"/>
      <c r="BV117" s="66"/>
      <c r="BW117" s="66"/>
      <c r="BX117" s="66"/>
      <c r="BY117" s="66"/>
      <c r="BZ117" s="66"/>
      <c r="CA117" s="66"/>
      <c r="CB117" s="66"/>
      <c r="CC117" s="66"/>
      <c r="CD117" s="66"/>
      <c r="CE117" s="66"/>
      <c r="CF117" s="66"/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4"/>
      <c r="CR117" s="64"/>
      <c r="CS117" s="64"/>
      <c r="CT117" s="64"/>
      <c r="CU117" s="64"/>
      <c r="CV117" s="64"/>
      <c r="CW117" s="64"/>
      <c r="CX117" s="64"/>
      <c r="CY117" s="64"/>
      <c r="CZ117" s="64"/>
      <c r="DA117" s="64"/>
      <c r="DB117" s="64"/>
      <c r="DC117" s="64"/>
      <c r="DD117" s="64"/>
      <c r="DE117" s="64"/>
      <c r="DF117" s="64"/>
      <c r="DG117" s="64"/>
      <c r="DH117" s="64"/>
      <c r="DI117" s="66"/>
      <c r="DJ117" s="66"/>
      <c r="DK117" s="66"/>
      <c r="DL117" s="66"/>
      <c r="DM117" s="66"/>
      <c r="DN117" s="66"/>
      <c r="DO117" s="66"/>
      <c r="DP117" s="66"/>
      <c r="DQ117" s="66"/>
      <c r="DR117" s="66"/>
      <c r="DS117" s="66"/>
      <c r="DT117" s="66"/>
      <c r="DU117" s="66"/>
    </row>
    <row r="118" spans="6:134" s="69" customFormat="1" ht="7.5" customHeight="1">
      <c r="F118" s="66"/>
      <c r="G118" s="66"/>
      <c r="H118" s="66"/>
      <c r="I118" s="66"/>
      <c r="J118" s="66"/>
      <c r="K118" s="66"/>
      <c r="L118" s="66"/>
      <c r="M118" s="66"/>
      <c r="N118" s="66"/>
      <c r="O118" s="66"/>
      <c r="P118" s="66"/>
      <c r="Q118" s="66"/>
      <c r="R118" s="66"/>
      <c r="S118" s="66"/>
      <c r="T118" s="66"/>
      <c r="U118" s="66"/>
      <c r="V118" s="66"/>
      <c r="W118" s="66"/>
      <c r="X118" s="66"/>
      <c r="Y118" s="66"/>
      <c r="Z118" s="66"/>
      <c r="AA118" s="66"/>
      <c r="AB118" s="66"/>
      <c r="AC118" s="66"/>
      <c r="AD118" s="66"/>
      <c r="AE118" s="66"/>
      <c r="AF118" s="66"/>
      <c r="AG118" s="66"/>
      <c r="AH118" s="66"/>
      <c r="AI118" s="66"/>
      <c r="AJ118" s="66"/>
      <c r="AK118" s="66"/>
      <c r="AL118" s="66"/>
      <c r="AM118" s="66"/>
      <c r="AN118" s="66"/>
      <c r="AO118" s="66"/>
      <c r="AP118" s="66"/>
      <c r="AQ118" s="66"/>
      <c r="AR118" s="66"/>
      <c r="AS118" s="66"/>
      <c r="AT118" s="66"/>
      <c r="AU118" s="66"/>
      <c r="AV118" s="66"/>
      <c r="AW118" s="66"/>
      <c r="AX118" s="66"/>
      <c r="AY118" s="66"/>
      <c r="AZ118" s="66"/>
      <c r="BA118" s="66"/>
      <c r="BB118" s="66"/>
      <c r="BC118" s="66"/>
      <c r="BD118" s="66"/>
      <c r="BE118" s="66"/>
      <c r="BF118" s="66"/>
      <c r="BG118" s="66"/>
      <c r="BH118" s="66"/>
      <c r="BI118" s="66"/>
      <c r="BJ118" s="66"/>
      <c r="BK118" s="66"/>
      <c r="BL118" s="66"/>
      <c r="BM118" s="66"/>
      <c r="BN118" s="66"/>
      <c r="BO118" s="66"/>
      <c r="BP118" s="66"/>
      <c r="BQ118" s="66"/>
      <c r="BR118" s="66"/>
      <c r="BS118" s="66"/>
      <c r="BT118" s="66"/>
      <c r="BU118" s="66"/>
      <c r="BV118" s="66"/>
      <c r="BW118" s="66"/>
      <c r="BX118" s="66"/>
      <c r="BY118" s="66"/>
      <c r="BZ118" s="66"/>
      <c r="CA118" s="66"/>
      <c r="CB118" s="66"/>
      <c r="CC118" s="66"/>
      <c r="CD118" s="66"/>
      <c r="CE118" s="66"/>
      <c r="CF118" s="66"/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4"/>
      <c r="CR118" s="64"/>
      <c r="CS118" s="64"/>
      <c r="CT118" s="64"/>
      <c r="CU118" s="64"/>
      <c r="CV118" s="64"/>
      <c r="CW118" s="64"/>
      <c r="CX118" s="64"/>
      <c r="CY118" s="64"/>
      <c r="CZ118" s="64"/>
      <c r="DA118" s="64"/>
      <c r="DB118" s="64"/>
      <c r="DC118" s="64"/>
      <c r="DD118" s="64"/>
      <c r="DE118" s="64"/>
      <c r="DF118" s="64"/>
      <c r="DG118" s="64"/>
      <c r="DH118" s="64"/>
      <c r="DI118" s="66"/>
      <c r="DJ118" s="66"/>
      <c r="DK118" s="66"/>
      <c r="DL118" s="66"/>
      <c r="DM118" s="66"/>
      <c r="DN118" s="66"/>
      <c r="DO118" s="66"/>
      <c r="DP118" s="66"/>
      <c r="DQ118" s="66"/>
      <c r="DR118" s="66"/>
      <c r="DS118" s="66"/>
      <c r="DT118" s="66"/>
      <c r="DU118" s="66"/>
      <c r="DV118" s="66"/>
      <c r="DW118" s="66"/>
      <c r="DX118" s="66"/>
      <c r="DY118" s="66"/>
      <c r="DZ118" s="66"/>
      <c r="EA118" s="66"/>
      <c r="EB118" s="66"/>
      <c r="EC118" s="66"/>
      <c r="ED118" s="66"/>
    </row>
    <row r="119" spans="6:139" s="69" customFormat="1" ht="7.5" customHeight="1">
      <c r="F119" s="66"/>
      <c r="G119" s="66"/>
      <c r="H119" s="66"/>
      <c r="I119" s="66"/>
      <c r="J119" s="66"/>
      <c r="K119" s="66"/>
      <c r="L119" s="66"/>
      <c r="M119" s="66"/>
      <c r="N119" s="66"/>
      <c r="O119" s="66"/>
      <c r="P119" s="66"/>
      <c r="Q119" s="66"/>
      <c r="R119" s="66"/>
      <c r="S119" s="66"/>
      <c r="T119" s="66"/>
      <c r="U119" s="66"/>
      <c r="V119" s="66"/>
      <c r="W119" s="66"/>
      <c r="X119" s="66"/>
      <c r="Y119" s="66"/>
      <c r="Z119" s="66"/>
      <c r="AA119" s="66"/>
      <c r="AB119" s="66"/>
      <c r="AC119" s="66"/>
      <c r="AD119" s="66"/>
      <c r="AE119" s="66"/>
      <c r="AF119" s="66"/>
      <c r="AG119" s="66"/>
      <c r="AH119" s="66"/>
      <c r="AI119" s="66"/>
      <c r="AJ119" s="66"/>
      <c r="AK119" s="66"/>
      <c r="AL119" s="66"/>
      <c r="AM119" s="66"/>
      <c r="AN119" s="66"/>
      <c r="AO119" s="66"/>
      <c r="AP119" s="66"/>
      <c r="AQ119" s="66"/>
      <c r="AR119" s="66"/>
      <c r="AS119" s="66"/>
      <c r="AT119" s="66"/>
      <c r="AU119" s="66"/>
      <c r="AV119" s="66"/>
      <c r="AW119" s="66"/>
      <c r="AX119" s="66"/>
      <c r="AY119" s="66"/>
      <c r="AZ119" s="66"/>
      <c r="BA119" s="66"/>
      <c r="BB119" s="66"/>
      <c r="BC119" s="66"/>
      <c r="BD119" s="66"/>
      <c r="BE119" s="66"/>
      <c r="BF119" s="66"/>
      <c r="BG119" s="66"/>
      <c r="BH119" s="66"/>
      <c r="BI119" s="66"/>
      <c r="BJ119" s="66"/>
      <c r="BK119" s="66"/>
      <c r="BL119" s="66"/>
      <c r="BM119" s="66"/>
      <c r="BN119" s="66"/>
      <c r="BO119" s="66"/>
      <c r="BP119" s="66"/>
      <c r="BQ119" s="66"/>
      <c r="BR119" s="66"/>
      <c r="BS119" s="66"/>
      <c r="BT119" s="66"/>
      <c r="BU119" s="66"/>
      <c r="BV119" s="66"/>
      <c r="BW119" s="66"/>
      <c r="BX119" s="66"/>
      <c r="BY119" s="66"/>
      <c r="BZ119" s="66"/>
      <c r="CA119" s="66"/>
      <c r="CB119" s="66"/>
      <c r="CC119" s="66"/>
      <c r="CD119" s="66"/>
      <c r="CE119" s="66"/>
      <c r="CF119" s="66"/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4"/>
      <c r="CR119" s="64"/>
      <c r="CS119" s="64"/>
      <c r="CT119" s="64"/>
      <c r="CU119" s="64"/>
      <c r="CV119" s="64"/>
      <c r="CW119" s="64"/>
      <c r="CX119" s="64"/>
      <c r="CY119" s="66"/>
      <c r="CZ119" s="66"/>
      <c r="DA119" s="66"/>
      <c r="DB119" s="66"/>
      <c r="DC119" s="66"/>
      <c r="DD119" s="66"/>
      <c r="DE119" s="66"/>
      <c r="DF119" s="66"/>
      <c r="DG119" s="66"/>
      <c r="DH119" s="66"/>
      <c r="DI119" s="66"/>
      <c r="DJ119" s="66"/>
      <c r="DK119" s="66"/>
      <c r="DL119" s="66"/>
      <c r="DM119" s="66"/>
      <c r="DN119" s="66"/>
      <c r="DO119" s="66"/>
      <c r="DP119" s="66"/>
      <c r="DQ119" s="66"/>
      <c r="DR119" s="66"/>
      <c r="DS119" s="66"/>
      <c r="DT119" s="66"/>
      <c r="DU119" s="66"/>
      <c r="DV119" s="66"/>
      <c r="DW119" s="66"/>
      <c r="DX119" s="66"/>
      <c r="DY119" s="66"/>
      <c r="DZ119" s="66"/>
      <c r="EA119" s="66"/>
      <c r="EB119" s="66"/>
      <c r="EC119" s="66"/>
      <c r="ED119" s="66"/>
      <c r="EE119" s="66"/>
      <c r="EF119" s="66"/>
      <c r="EG119" s="66"/>
      <c r="EH119" s="66"/>
      <c r="EI119" s="66"/>
    </row>
    <row r="120" spans="6:126" s="69" customFormat="1" ht="7.5" customHeight="1">
      <c r="F120" s="66"/>
      <c r="G120" s="66"/>
      <c r="H120" s="66"/>
      <c r="I120" s="66"/>
      <c r="J120" s="66"/>
      <c r="K120" s="66"/>
      <c r="L120" s="66"/>
      <c r="M120" s="66"/>
      <c r="N120" s="66"/>
      <c r="O120" s="66"/>
      <c r="P120" s="66"/>
      <c r="Q120" s="66"/>
      <c r="R120" s="66"/>
      <c r="S120" s="66"/>
      <c r="T120" s="66"/>
      <c r="U120" s="66"/>
      <c r="V120" s="66"/>
      <c r="W120" s="66"/>
      <c r="X120" s="66"/>
      <c r="Y120" s="66"/>
      <c r="Z120" s="66"/>
      <c r="AA120" s="66"/>
      <c r="AB120" s="66"/>
      <c r="AC120" s="66"/>
      <c r="AD120" s="66"/>
      <c r="AE120" s="66"/>
      <c r="AF120" s="66"/>
      <c r="AG120" s="66"/>
      <c r="AH120" s="66"/>
      <c r="AI120" s="66"/>
      <c r="AJ120" s="66"/>
      <c r="AK120" s="66"/>
      <c r="AL120" s="66"/>
      <c r="AM120" s="66"/>
      <c r="AN120" s="66"/>
      <c r="AO120" s="66"/>
      <c r="AP120" s="66"/>
      <c r="AQ120" s="66"/>
      <c r="AR120" s="66"/>
      <c r="AS120" s="66"/>
      <c r="AT120" s="66"/>
      <c r="AU120" s="66"/>
      <c r="AV120" s="66"/>
      <c r="AW120" s="66"/>
      <c r="AX120" s="66"/>
      <c r="AY120" s="66"/>
      <c r="AZ120" s="66"/>
      <c r="BA120" s="66"/>
      <c r="BB120" s="66"/>
      <c r="BC120" s="66"/>
      <c r="BD120" s="66"/>
      <c r="BE120" s="66"/>
      <c r="BF120" s="66"/>
      <c r="BG120" s="66"/>
      <c r="BH120" s="66"/>
      <c r="BI120" s="66"/>
      <c r="BJ120" s="66"/>
      <c r="BK120" s="66"/>
      <c r="BL120" s="66"/>
      <c r="BM120" s="66"/>
      <c r="BN120" s="66"/>
      <c r="BO120" s="66"/>
      <c r="BP120" s="66"/>
      <c r="BQ120" s="66"/>
      <c r="BR120" s="66"/>
      <c r="BS120" s="66"/>
      <c r="BT120" s="66"/>
      <c r="BU120" s="66"/>
      <c r="BV120" s="66"/>
      <c r="BW120" s="66"/>
      <c r="BX120" s="66"/>
      <c r="BY120" s="66"/>
      <c r="BZ120" s="66"/>
      <c r="CA120" s="66"/>
      <c r="CB120" s="66"/>
      <c r="CC120" s="66"/>
      <c r="CD120" s="66"/>
      <c r="CE120" s="66"/>
      <c r="CF120" s="66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4"/>
      <c r="CR120" s="64"/>
      <c r="CS120" s="64"/>
      <c r="CT120" s="64"/>
      <c r="CU120" s="64"/>
      <c r="CV120" s="64"/>
      <c r="CW120" s="64"/>
      <c r="CX120" s="64"/>
      <c r="DA120" s="66"/>
      <c r="DB120" s="66"/>
      <c r="DC120" s="66"/>
      <c r="DD120" s="66"/>
      <c r="DE120" s="66"/>
      <c r="DF120" s="66"/>
      <c r="DG120" s="66"/>
      <c r="DH120" s="66"/>
      <c r="DI120" s="66"/>
      <c r="DJ120" s="66"/>
      <c r="DK120" s="66"/>
      <c r="DL120" s="66"/>
      <c r="DM120" s="66"/>
      <c r="DN120" s="66"/>
      <c r="DO120" s="66"/>
      <c r="DP120" s="66"/>
      <c r="DQ120" s="66"/>
      <c r="DR120" s="66"/>
      <c r="DS120" s="66"/>
      <c r="DT120" s="66"/>
      <c r="DU120" s="66"/>
      <c r="DV120" s="64"/>
    </row>
    <row r="121" spans="6:126" s="69" customFormat="1" ht="7.5" customHeight="1">
      <c r="F121" s="66"/>
      <c r="G121" s="66"/>
      <c r="H121" s="66"/>
      <c r="I121" s="66"/>
      <c r="J121" s="66"/>
      <c r="K121" s="66"/>
      <c r="L121" s="66"/>
      <c r="M121" s="66"/>
      <c r="N121" s="66"/>
      <c r="O121" s="66"/>
      <c r="P121" s="66"/>
      <c r="Q121" s="66"/>
      <c r="R121" s="66"/>
      <c r="S121" s="66"/>
      <c r="T121" s="66"/>
      <c r="U121" s="66"/>
      <c r="V121" s="66"/>
      <c r="W121" s="66"/>
      <c r="X121" s="66"/>
      <c r="Y121" s="66"/>
      <c r="Z121" s="66"/>
      <c r="AA121" s="66"/>
      <c r="AB121" s="66"/>
      <c r="AC121" s="66"/>
      <c r="AD121" s="66"/>
      <c r="AE121" s="66"/>
      <c r="AF121" s="66"/>
      <c r="AG121" s="66"/>
      <c r="AH121" s="66"/>
      <c r="AI121" s="66"/>
      <c r="AJ121" s="66"/>
      <c r="AK121" s="66"/>
      <c r="AL121" s="66"/>
      <c r="AM121" s="66"/>
      <c r="AN121" s="66"/>
      <c r="AO121" s="66"/>
      <c r="AP121" s="66"/>
      <c r="AQ121" s="66"/>
      <c r="AR121" s="66"/>
      <c r="AS121" s="66"/>
      <c r="AT121" s="66"/>
      <c r="AU121" s="66"/>
      <c r="AV121" s="66"/>
      <c r="AW121" s="66"/>
      <c r="AX121" s="66"/>
      <c r="AY121" s="66"/>
      <c r="AZ121" s="66"/>
      <c r="BA121" s="66"/>
      <c r="BB121" s="66"/>
      <c r="BC121" s="66"/>
      <c r="BD121" s="66"/>
      <c r="BE121" s="66"/>
      <c r="BF121" s="66"/>
      <c r="BG121" s="66"/>
      <c r="BH121" s="66"/>
      <c r="BI121" s="66"/>
      <c r="BJ121" s="66"/>
      <c r="BK121" s="66"/>
      <c r="BL121" s="66"/>
      <c r="BM121" s="66"/>
      <c r="BN121" s="66"/>
      <c r="BO121" s="66"/>
      <c r="BP121" s="66"/>
      <c r="BQ121" s="66"/>
      <c r="BR121" s="66"/>
      <c r="BS121" s="66"/>
      <c r="BT121" s="66"/>
      <c r="BU121" s="66"/>
      <c r="BV121" s="66"/>
      <c r="BW121" s="66"/>
      <c r="BX121" s="66"/>
      <c r="BY121" s="66"/>
      <c r="BZ121" s="66"/>
      <c r="CA121" s="66"/>
      <c r="CB121" s="66"/>
      <c r="CC121" s="66"/>
      <c r="CD121" s="66"/>
      <c r="CE121" s="66"/>
      <c r="CF121" s="66"/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4"/>
      <c r="CR121" s="64"/>
      <c r="CS121" s="64"/>
      <c r="CT121" s="64"/>
      <c r="CU121" s="64"/>
      <c r="CV121" s="64"/>
      <c r="CW121" s="64"/>
      <c r="CX121" s="64"/>
      <c r="DA121" s="66"/>
      <c r="DB121" s="66"/>
      <c r="DC121" s="66"/>
      <c r="DD121" s="66"/>
      <c r="DE121" s="66"/>
      <c r="DF121" s="66"/>
      <c r="DG121" s="66"/>
      <c r="DH121" s="66"/>
      <c r="DI121" s="66"/>
      <c r="DJ121" s="66"/>
      <c r="DK121" s="66"/>
      <c r="DL121" s="66"/>
      <c r="DM121" s="66"/>
      <c r="DN121" s="66"/>
      <c r="DO121" s="66"/>
      <c r="DP121" s="66"/>
      <c r="DQ121" s="66"/>
      <c r="DR121" s="66"/>
      <c r="DS121" s="66"/>
      <c r="DT121" s="66"/>
      <c r="DU121" s="66"/>
      <c r="DV121" s="64"/>
    </row>
    <row r="122" spans="6:126" s="69" customFormat="1" ht="7.5" customHeight="1">
      <c r="F122" s="66"/>
      <c r="G122" s="66"/>
      <c r="H122" s="66"/>
      <c r="I122" s="66"/>
      <c r="J122" s="66"/>
      <c r="K122" s="66"/>
      <c r="L122" s="66"/>
      <c r="M122" s="66"/>
      <c r="N122" s="66"/>
      <c r="O122" s="66"/>
      <c r="P122" s="66"/>
      <c r="Q122" s="66"/>
      <c r="R122" s="66"/>
      <c r="S122" s="66"/>
      <c r="T122" s="66"/>
      <c r="U122" s="66"/>
      <c r="V122" s="66"/>
      <c r="W122" s="66"/>
      <c r="X122" s="66"/>
      <c r="Y122" s="66"/>
      <c r="Z122" s="66"/>
      <c r="AA122" s="66"/>
      <c r="AB122" s="66"/>
      <c r="AC122" s="66"/>
      <c r="AD122" s="66"/>
      <c r="AE122" s="66"/>
      <c r="AF122" s="66"/>
      <c r="AG122" s="66"/>
      <c r="AH122" s="66"/>
      <c r="AI122" s="66"/>
      <c r="AJ122" s="66"/>
      <c r="AK122" s="66"/>
      <c r="AL122" s="66"/>
      <c r="AM122" s="66"/>
      <c r="AN122" s="66"/>
      <c r="AO122" s="66"/>
      <c r="AP122" s="66"/>
      <c r="AQ122" s="66"/>
      <c r="AR122" s="66"/>
      <c r="AS122" s="66"/>
      <c r="AT122" s="66"/>
      <c r="AU122" s="66"/>
      <c r="AV122" s="66"/>
      <c r="AW122" s="66"/>
      <c r="AX122" s="66"/>
      <c r="AY122" s="66"/>
      <c r="AZ122" s="66"/>
      <c r="BA122" s="66"/>
      <c r="BB122" s="66"/>
      <c r="BC122" s="66"/>
      <c r="BD122" s="66"/>
      <c r="BE122" s="66"/>
      <c r="BF122" s="66"/>
      <c r="BG122" s="66"/>
      <c r="BH122" s="66"/>
      <c r="BI122" s="66"/>
      <c r="BJ122" s="66"/>
      <c r="BK122" s="66"/>
      <c r="BL122" s="66"/>
      <c r="BM122" s="66"/>
      <c r="BN122" s="66"/>
      <c r="BO122" s="66"/>
      <c r="BP122" s="66"/>
      <c r="BQ122" s="66"/>
      <c r="BR122" s="66"/>
      <c r="BS122" s="66"/>
      <c r="BT122" s="66"/>
      <c r="BU122" s="66"/>
      <c r="BV122" s="66"/>
      <c r="BW122" s="66"/>
      <c r="BX122" s="66"/>
      <c r="BY122" s="66"/>
      <c r="BZ122" s="66"/>
      <c r="CA122" s="66"/>
      <c r="CB122" s="66"/>
      <c r="CC122" s="66"/>
      <c r="CD122" s="66"/>
      <c r="CE122" s="66"/>
      <c r="CF122" s="66"/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4"/>
      <c r="CR122" s="64"/>
      <c r="CS122" s="64"/>
      <c r="CT122" s="64"/>
      <c r="CU122" s="64"/>
      <c r="CV122" s="64"/>
      <c r="CW122" s="64"/>
      <c r="CX122" s="64"/>
      <c r="DA122" s="66"/>
      <c r="DB122" s="66"/>
      <c r="DC122" s="66"/>
      <c r="DD122" s="66"/>
      <c r="DE122" s="66"/>
      <c r="DF122" s="66"/>
      <c r="DG122" s="66"/>
      <c r="DH122" s="66"/>
      <c r="DI122" s="66"/>
      <c r="DJ122" s="66"/>
      <c r="DK122" s="66"/>
      <c r="DL122" s="66"/>
      <c r="DM122" s="66"/>
      <c r="DN122" s="66"/>
      <c r="DO122" s="66"/>
      <c r="DP122" s="66"/>
      <c r="DQ122" s="66"/>
      <c r="DR122" s="66"/>
      <c r="DS122" s="66"/>
      <c r="DT122" s="66"/>
      <c r="DU122" s="66"/>
      <c r="DV122" s="66"/>
    </row>
    <row r="123" spans="6:126" s="69" customFormat="1" ht="7.5" customHeight="1">
      <c r="F123" s="66"/>
      <c r="G123" s="66"/>
      <c r="H123" s="66"/>
      <c r="I123" s="66"/>
      <c r="J123" s="66"/>
      <c r="K123" s="66"/>
      <c r="L123" s="66"/>
      <c r="M123" s="66"/>
      <c r="N123" s="66"/>
      <c r="O123" s="66"/>
      <c r="P123" s="66"/>
      <c r="Q123" s="66"/>
      <c r="R123" s="66"/>
      <c r="S123" s="66"/>
      <c r="T123" s="66"/>
      <c r="U123" s="66"/>
      <c r="V123" s="66"/>
      <c r="W123" s="66"/>
      <c r="X123" s="66"/>
      <c r="Y123" s="66"/>
      <c r="Z123" s="66"/>
      <c r="AA123" s="66"/>
      <c r="AB123" s="66"/>
      <c r="AC123" s="66"/>
      <c r="AD123" s="66"/>
      <c r="AE123" s="66"/>
      <c r="AF123" s="66"/>
      <c r="AG123" s="66"/>
      <c r="AH123" s="66"/>
      <c r="AI123" s="66"/>
      <c r="AJ123" s="66"/>
      <c r="AK123" s="66"/>
      <c r="AL123" s="66"/>
      <c r="AM123" s="66"/>
      <c r="AN123" s="66"/>
      <c r="AO123" s="66"/>
      <c r="AP123" s="66"/>
      <c r="AQ123" s="66"/>
      <c r="AR123" s="66"/>
      <c r="AS123" s="66"/>
      <c r="AT123" s="66"/>
      <c r="AU123" s="66"/>
      <c r="AV123" s="66"/>
      <c r="AW123" s="66"/>
      <c r="AX123" s="66"/>
      <c r="AY123" s="66"/>
      <c r="AZ123" s="66"/>
      <c r="BA123" s="66"/>
      <c r="BB123" s="66"/>
      <c r="BC123" s="66"/>
      <c r="BD123" s="66"/>
      <c r="BE123" s="66"/>
      <c r="BF123" s="66"/>
      <c r="BG123" s="66"/>
      <c r="BH123" s="66"/>
      <c r="BI123" s="66"/>
      <c r="BJ123" s="66"/>
      <c r="BK123" s="66"/>
      <c r="BL123" s="66"/>
      <c r="BM123" s="66"/>
      <c r="BN123" s="66"/>
      <c r="BO123" s="66"/>
      <c r="BP123" s="66"/>
      <c r="BQ123" s="66"/>
      <c r="BR123" s="66"/>
      <c r="BS123" s="66"/>
      <c r="BT123" s="66"/>
      <c r="BU123" s="66"/>
      <c r="BV123" s="66"/>
      <c r="BW123" s="66"/>
      <c r="BX123" s="66"/>
      <c r="BY123" s="66"/>
      <c r="BZ123" s="66"/>
      <c r="CA123" s="66"/>
      <c r="CB123" s="66"/>
      <c r="CC123" s="66"/>
      <c r="CD123" s="66"/>
      <c r="CE123" s="66"/>
      <c r="CF123" s="66"/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4"/>
      <c r="CR123" s="64"/>
      <c r="CS123" s="64"/>
      <c r="CT123" s="64"/>
      <c r="CU123" s="64"/>
      <c r="CV123" s="64"/>
      <c r="CW123" s="64"/>
      <c r="CX123" s="64"/>
      <c r="DA123" s="74"/>
      <c r="DB123" s="74"/>
      <c r="DC123" s="74"/>
      <c r="DD123" s="74"/>
      <c r="DE123" s="74"/>
      <c r="DF123" s="74"/>
      <c r="DG123" s="74"/>
      <c r="DH123" s="74"/>
      <c r="DI123" s="74"/>
      <c r="DJ123" s="74"/>
      <c r="DK123" s="74"/>
      <c r="DL123" s="74"/>
      <c r="DM123" s="74"/>
      <c r="DN123" s="74"/>
      <c r="DO123" s="74"/>
      <c r="DP123" s="74"/>
      <c r="DQ123" s="74"/>
      <c r="DR123" s="74"/>
      <c r="DS123" s="74"/>
      <c r="DT123" s="74"/>
      <c r="DU123" s="74"/>
      <c r="DV123" s="66"/>
    </row>
    <row r="124" spans="95:126" ht="7.5" customHeight="1">
      <c r="CQ124" s="64"/>
      <c r="CR124" s="64"/>
      <c r="CS124" s="64"/>
      <c r="CT124" s="64"/>
      <c r="CU124" s="64"/>
      <c r="CV124" s="64"/>
      <c r="CW124" s="64"/>
      <c r="CX124" s="64"/>
      <c r="DA124" s="74"/>
      <c r="DB124" s="74"/>
      <c r="DC124" s="74"/>
      <c r="DD124" s="74"/>
      <c r="DE124" s="74"/>
      <c r="DF124" s="74"/>
      <c r="DG124" s="74"/>
      <c r="DH124" s="74"/>
      <c r="DI124" s="74"/>
      <c r="DJ124" s="74"/>
      <c r="DK124" s="74"/>
      <c r="DL124" s="74"/>
      <c r="DM124" s="74"/>
      <c r="DN124" s="74"/>
      <c r="DO124" s="74"/>
      <c r="DP124" s="74"/>
      <c r="DQ124" s="74"/>
      <c r="DR124" s="74"/>
      <c r="DS124" s="74"/>
      <c r="DT124" s="74"/>
      <c r="DU124" s="74"/>
      <c r="DV124" s="64"/>
    </row>
    <row r="125" spans="95:126" ht="7.5" customHeight="1">
      <c r="CQ125" s="64"/>
      <c r="CR125" s="64"/>
      <c r="CS125" s="64"/>
      <c r="CT125" s="64"/>
      <c r="CU125" s="64"/>
      <c r="CV125" s="64"/>
      <c r="CW125" s="64"/>
      <c r="CX125" s="64"/>
      <c r="DV125" s="64"/>
    </row>
    <row r="126" spans="95:126" ht="7.5" customHeight="1">
      <c r="CQ126" s="64"/>
      <c r="CR126" s="64"/>
      <c r="CS126" s="64"/>
      <c r="CT126" s="64"/>
      <c r="CU126" s="64"/>
      <c r="CV126" s="64"/>
      <c r="CW126" s="64"/>
      <c r="CX126" s="64"/>
      <c r="DV126" s="64"/>
    </row>
    <row r="127" spans="95:102" ht="7.5" customHeight="1">
      <c r="CQ127" s="64"/>
      <c r="CR127" s="64"/>
      <c r="CS127" s="64"/>
      <c r="CT127" s="64"/>
      <c r="CU127" s="64"/>
      <c r="CV127" s="64"/>
      <c r="CW127" s="64"/>
      <c r="CX127" s="64"/>
    </row>
    <row r="128" spans="95:99" ht="7.5" customHeight="1">
      <c r="CQ128" s="64"/>
      <c r="CR128" s="64"/>
      <c r="CS128" s="64"/>
      <c r="CT128" s="64"/>
      <c r="CU128" s="64"/>
    </row>
    <row r="129" ht="7.5" customHeight="1">
      <c r="CU129" s="64"/>
    </row>
  </sheetData>
  <sheetProtection/>
  <mergeCells count="378">
    <mergeCell ref="AW10:BD11"/>
    <mergeCell ref="BN8:BT9"/>
    <mergeCell ref="K58:DE59"/>
    <mergeCell ref="K4:AB5"/>
    <mergeCell ref="AE4:BT5"/>
    <mergeCell ref="AD85:BA87"/>
    <mergeCell ref="AD68:AE70"/>
    <mergeCell ref="AN68:AO70"/>
    <mergeCell ref="Y10:AF11"/>
    <mergeCell ref="AG10:AN11"/>
    <mergeCell ref="AO10:AV11"/>
    <mergeCell ref="Y12:AF15"/>
    <mergeCell ref="F2:BQ3"/>
    <mergeCell ref="F6:BN7"/>
    <mergeCell ref="F8:X11"/>
    <mergeCell ref="Y8:AF9"/>
    <mergeCell ref="AG8:AN9"/>
    <mergeCell ref="AO8:AV9"/>
    <mergeCell ref="AW8:BD9"/>
    <mergeCell ref="BE8:BL9"/>
    <mergeCell ref="BM8:BM9"/>
    <mergeCell ref="AT12:AV14"/>
    <mergeCell ref="BE10:BL11"/>
    <mergeCell ref="BM10:BM11"/>
    <mergeCell ref="BN10:BT11"/>
    <mergeCell ref="E12:E13"/>
    <mergeCell ref="F12:H13"/>
    <mergeCell ref="K12:O13"/>
    <mergeCell ref="P12:P13"/>
    <mergeCell ref="Q12:S13"/>
    <mergeCell ref="T12:X13"/>
    <mergeCell ref="BQ14:BT15"/>
    <mergeCell ref="AG12:AI14"/>
    <mergeCell ref="AJ12:AK14"/>
    <mergeCell ref="BH12:BI14"/>
    <mergeCell ref="BJ12:BL14"/>
    <mergeCell ref="BM12:BM13"/>
    <mergeCell ref="BN12:BP13"/>
    <mergeCell ref="AL12:AN14"/>
    <mergeCell ref="AO12:AQ14"/>
    <mergeCell ref="AR12:AS14"/>
    <mergeCell ref="AB16:AC18"/>
    <mergeCell ref="AW12:AY14"/>
    <mergeCell ref="AZ12:BA14"/>
    <mergeCell ref="BQ12:BT13"/>
    <mergeCell ref="F14:H15"/>
    <mergeCell ref="K14:O14"/>
    <mergeCell ref="Q14:S15"/>
    <mergeCell ref="T14:X14"/>
    <mergeCell ref="BM14:BM15"/>
    <mergeCell ref="BN14:BP15"/>
    <mergeCell ref="AW16:AY18"/>
    <mergeCell ref="BB12:BD14"/>
    <mergeCell ref="BE12:BG14"/>
    <mergeCell ref="E16:E17"/>
    <mergeCell ref="F16:H17"/>
    <mergeCell ref="K16:O17"/>
    <mergeCell ref="P16:P17"/>
    <mergeCell ref="Q16:S17"/>
    <mergeCell ref="T16:X17"/>
    <mergeCell ref="Y16:AA18"/>
    <mergeCell ref="BB16:BD18"/>
    <mergeCell ref="BE16:BG18"/>
    <mergeCell ref="BH16:BI18"/>
    <mergeCell ref="BJ16:BL18"/>
    <mergeCell ref="BM16:BM17"/>
    <mergeCell ref="AD16:AF18"/>
    <mergeCell ref="AG16:AN19"/>
    <mergeCell ref="AO16:AQ18"/>
    <mergeCell ref="AR16:AS18"/>
    <mergeCell ref="AT16:AV18"/>
    <mergeCell ref="BN16:BP17"/>
    <mergeCell ref="BQ16:BT17"/>
    <mergeCell ref="F18:H19"/>
    <mergeCell ref="K18:O18"/>
    <mergeCell ref="Q18:S19"/>
    <mergeCell ref="T18:X18"/>
    <mergeCell ref="BM18:BM19"/>
    <mergeCell ref="BN18:BP19"/>
    <mergeCell ref="BQ18:BT19"/>
    <mergeCell ref="AZ16:BA18"/>
    <mergeCell ref="E20:E21"/>
    <mergeCell ref="F20:H21"/>
    <mergeCell ref="K20:O21"/>
    <mergeCell ref="P20:P21"/>
    <mergeCell ref="Q20:S21"/>
    <mergeCell ref="T20:X21"/>
    <mergeCell ref="Y20:AA22"/>
    <mergeCell ref="AB20:AC22"/>
    <mergeCell ref="AD20:AF22"/>
    <mergeCell ref="BH20:BI22"/>
    <mergeCell ref="BJ20:BL22"/>
    <mergeCell ref="BM20:BM21"/>
    <mergeCell ref="BN20:BP21"/>
    <mergeCell ref="AG20:AI22"/>
    <mergeCell ref="AJ20:AK22"/>
    <mergeCell ref="AL20:AN22"/>
    <mergeCell ref="AO20:AV23"/>
    <mergeCell ref="AW20:AY22"/>
    <mergeCell ref="AZ20:BA22"/>
    <mergeCell ref="BQ20:BT21"/>
    <mergeCell ref="F22:H23"/>
    <mergeCell ref="K22:O22"/>
    <mergeCell ref="Q22:S23"/>
    <mergeCell ref="T22:X22"/>
    <mergeCell ref="BM22:BM23"/>
    <mergeCell ref="BN22:BP23"/>
    <mergeCell ref="BQ22:BT23"/>
    <mergeCell ref="BB20:BD22"/>
    <mergeCell ref="BE20:BG22"/>
    <mergeCell ref="E24:E25"/>
    <mergeCell ref="F24:H25"/>
    <mergeCell ref="K24:O25"/>
    <mergeCell ref="P24:P25"/>
    <mergeCell ref="Q24:S25"/>
    <mergeCell ref="T24:X25"/>
    <mergeCell ref="Y24:AA26"/>
    <mergeCell ref="AB24:AC26"/>
    <mergeCell ref="AD24:AF26"/>
    <mergeCell ref="AG24:AI26"/>
    <mergeCell ref="AJ24:AK26"/>
    <mergeCell ref="AL24:AN26"/>
    <mergeCell ref="AO24:AQ26"/>
    <mergeCell ref="AR24:AS26"/>
    <mergeCell ref="AT24:AV26"/>
    <mergeCell ref="AW24:BD27"/>
    <mergeCell ref="BE24:BG26"/>
    <mergeCell ref="BH24:BI26"/>
    <mergeCell ref="BJ24:BL26"/>
    <mergeCell ref="BM24:BM25"/>
    <mergeCell ref="BN24:BP25"/>
    <mergeCell ref="BQ24:BT25"/>
    <mergeCell ref="F26:H27"/>
    <mergeCell ref="K26:O26"/>
    <mergeCell ref="Q26:S26"/>
    <mergeCell ref="T26:X26"/>
    <mergeCell ref="BM26:BM27"/>
    <mergeCell ref="BN26:BP27"/>
    <mergeCell ref="BQ26:BT27"/>
    <mergeCell ref="E28:E29"/>
    <mergeCell ref="F28:H29"/>
    <mergeCell ref="K28:O29"/>
    <mergeCell ref="P28:P29"/>
    <mergeCell ref="Q28:S29"/>
    <mergeCell ref="T28:X29"/>
    <mergeCell ref="Y28:AA30"/>
    <mergeCell ref="AB28:AC30"/>
    <mergeCell ref="AD28:AF30"/>
    <mergeCell ref="BB28:BD30"/>
    <mergeCell ref="BE28:BL31"/>
    <mergeCell ref="BM28:BM29"/>
    <mergeCell ref="BN28:BP29"/>
    <mergeCell ref="AG28:AI30"/>
    <mergeCell ref="AJ28:AK30"/>
    <mergeCell ref="AL28:AN30"/>
    <mergeCell ref="AO28:AQ30"/>
    <mergeCell ref="AR28:AS30"/>
    <mergeCell ref="AT28:AV30"/>
    <mergeCell ref="BQ28:BT29"/>
    <mergeCell ref="F30:H31"/>
    <mergeCell ref="K30:O30"/>
    <mergeCell ref="Q30:S30"/>
    <mergeCell ref="T30:X30"/>
    <mergeCell ref="BM30:BM31"/>
    <mergeCell ref="BN30:BP31"/>
    <mergeCell ref="BQ30:BT31"/>
    <mergeCell ref="AW28:AY30"/>
    <mergeCell ref="AZ28:BA30"/>
    <mergeCell ref="F33:X36"/>
    <mergeCell ref="Y33:AF34"/>
    <mergeCell ref="AG33:AN34"/>
    <mergeCell ref="AO33:AV34"/>
    <mergeCell ref="AW33:BD34"/>
    <mergeCell ref="BE33:BL34"/>
    <mergeCell ref="BM33:BM34"/>
    <mergeCell ref="BN33:BT34"/>
    <mergeCell ref="Y35:AF36"/>
    <mergeCell ref="AG35:AN36"/>
    <mergeCell ref="AO35:AV36"/>
    <mergeCell ref="AW35:BD36"/>
    <mergeCell ref="BE35:BL36"/>
    <mergeCell ref="BM35:BM36"/>
    <mergeCell ref="BN35:BT36"/>
    <mergeCell ref="E37:E38"/>
    <mergeCell ref="F37:H38"/>
    <mergeCell ref="K37:O38"/>
    <mergeCell ref="P37:P38"/>
    <mergeCell ref="Q37:S38"/>
    <mergeCell ref="T37:X38"/>
    <mergeCell ref="Y37:AF40"/>
    <mergeCell ref="AG37:AI39"/>
    <mergeCell ref="AJ37:AK39"/>
    <mergeCell ref="AL37:AN39"/>
    <mergeCell ref="AO37:AQ39"/>
    <mergeCell ref="AR37:AS39"/>
    <mergeCell ref="AT37:AV39"/>
    <mergeCell ref="AW37:AY39"/>
    <mergeCell ref="AZ37:BA39"/>
    <mergeCell ref="BB37:BD39"/>
    <mergeCell ref="BE37:BG39"/>
    <mergeCell ref="BH37:BI39"/>
    <mergeCell ref="BJ37:BL39"/>
    <mergeCell ref="BM37:BM38"/>
    <mergeCell ref="BN37:BP38"/>
    <mergeCell ref="BQ37:BT38"/>
    <mergeCell ref="F39:H40"/>
    <mergeCell ref="K39:O39"/>
    <mergeCell ref="Q39:S40"/>
    <mergeCell ref="T39:X39"/>
    <mergeCell ref="BM39:BM40"/>
    <mergeCell ref="BN39:BP40"/>
    <mergeCell ref="BQ39:BT40"/>
    <mergeCell ref="E41:E42"/>
    <mergeCell ref="F41:H42"/>
    <mergeCell ref="K41:O42"/>
    <mergeCell ref="P41:P42"/>
    <mergeCell ref="Q41:S42"/>
    <mergeCell ref="T41:X42"/>
    <mergeCell ref="Y41:AA43"/>
    <mergeCell ref="AB41:AC43"/>
    <mergeCell ref="AD41:AF43"/>
    <mergeCell ref="BH41:BI43"/>
    <mergeCell ref="BJ41:BL43"/>
    <mergeCell ref="BM41:BM42"/>
    <mergeCell ref="BN41:BP42"/>
    <mergeCell ref="AG41:AN44"/>
    <mergeCell ref="AO41:AQ43"/>
    <mergeCell ref="AR41:AS43"/>
    <mergeCell ref="AT41:AV43"/>
    <mergeCell ref="AW41:AY43"/>
    <mergeCell ref="AZ41:BA43"/>
    <mergeCell ref="BQ41:BT42"/>
    <mergeCell ref="F43:H44"/>
    <mergeCell ref="K43:O43"/>
    <mergeCell ref="Q43:S44"/>
    <mergeCell ref="T43:X43"/>
    <mergeCell ref="BM43:BM44"/>
    <mergeCell ref="BN43:BP44"/>
    <mergeCell ref="BQ43:BT44"/>
    <mergeCell ref="BB41:BD43"/>
    <mergeCell ref="BE41:BG43"/>
    <mergeCell ref="E45:E46"/>
    <mergeCell ref="F45:H46"/>
    <mergeCell ref="K45:O46"/>
    <mergeCell ref="P45:P46"/>
    <mergeCell ref="Q45:S46"/>
    <mergeCell ref="T45:X46"/>
    <mergeCell ref="Y45:AA47"/>
    <mergeCell ref="AB45:AC47"/>
    <mergeCell ref="AD45:AF47"/>
    <mergeCell ref="AG45:AI47"/>
    <mergeCell ref="AJ45:AK47"/>
    <mergeCell ref="AL45:AN47"/>
    <mergeCell ref="AO45:AV48"/>
    <mergeCell ref="AW45:AY47"/>
    <mergeCell ref="AZ45:BA47"/>
    <mergeCell ref="BB45:BD47"/>
    <mergeCell ref="BE45:BG47"/>
    <mergeCell ref="BH45:BI47"/>
    <mergeCell ref="BJ45:BL47"/>
    <mergeCell ref="BM45:BM46"/>
    <mergeCell ref="BN45:BP46"/>
    <mergeCell ref="BQ45:BT46"/>
    <mergeCell ref="F47:H48"/>
    <mergeCell ref="K47:O47"/>
    <mergeCell ref="Q47:S48"/>
    <mergeCell ref="T47:X47"/>
    <mergeCell ref="BM47:BM48"/>
    <mergeCell ref="BN47:BP48"/>
    <mergeCell ref="BQ47:BT48"/>
    <mergeCell ref="E49:E50"/>
    <mergeCell ref="F49:H50"/>
    <mergeCell ref="K49:O50"/>
    <mergeCell ref="P49:P50"/>
    <mergeCell ref="Q49:S50"/>
    <mergeCell ref="T49:X50"/>
    <mergeCell ref="Y49:AA51"/>
    <mergeCell ref="AB49:AC51"/>
    <mergeCell ref="AD49:AF51"/>
    <mergeCell ref="BH49:BI51"/>
    <mergeCell ref="BJ49:BL51"/>
    <mergeCell ref="BM49:BM50"/>
    <mergeCell ref="BN49:BP50"/>
    <mergeCell ref="AG49:AI51"/>
    <mergeCell ref="AJ49:AK51"/>
    <mergeCell ref="AL49:AN51"/>
    <mergeCell ref="AO49:AQ51"/>
    <mergeCell ref="AR49:AS51"/>
    <mergeCell ref="AT49:AV51"/>
    <mergeCell ref="BQ49:BT50"/>
    <mergeCell ref="F51:H52"/>
    <mergeCell ref="K51:O51"/>
    <mergeCell ref="Q51:S51"/>
    <mergeCell ref="T51:X51"/>
    <mergeCell ref="BM51:BM52"/>
    <mergeCell ref="BN51:BP52"/>
    <mergeCell ref="BQ51:BT52"/>
    <mergeCell ref="AW49:BD52"/>
    <mergeCell ref="BE49:BG51"/>
    <mergeCell ref="AL53:AN55"/>
    <mergeCell ref="E53:E54"/>
    <mergeCell ref="F53:H54"/>
    <mergeCell ref="K53:O54"/>
    <mergeCell ref="P53:P54"/>
    <mergeCell ref="Q53:S54"/>
    <mergeCell ref="T53:X54"/>
    <mergeCell ref="AR53:AS55"/>
    <mergeCell ref="AT53:AV55"/>
    <mergeCell ref="AW53:AY55"/>
    <mergeCell ref="AZ53:BA55"/>
    <mergeCell ref="BB53:BD55"/>
    <mergeCell ref="Y53:AA55"/>
    <mergeCell ref="AB53:AC55"/>
    <mergeCell ref="AD53:AF55"/>
    <mergeCell ref="AG53:AI55"/>
    <mergeCell ref="AJ53:AK55"/>
    <mergeCell ref="BM53:BM54"/>
    <mergeCell ref="BN53:BP54"/>
    <mergeCell ref="BQ53:BT54"/>
    <mergeCell ref="F55:H56"/>
    <mergeCell ref="K55:O55"/>
    <mergeCell ref="Q55:S55"/>
    <mergeCell ref="T55:X55"/>
    <mergeCell ref="BM55:BM56"/>
    <mergeCell ref="BN55:BP56"/>
    <mergeCell ref="AO53:AQ55"/>
    <mergeCell ref="BQ55:BT56"/>
    <mergeCell ref="U60:BB62"/>
    <mergeCell ref="F64:Q66"/>
    <mergeCell ref="R64:AA66"/>
    <mergeCell ref="AG64:AL65"/>
    <mergeCell ref="AR64:BC66"/>
    <mergeCell ref="BD64:BM66"/>
    <mergeCell ref="AB66:AE66"/>
    <mergeCell ref="AN66:AQ66"/>
    <mergeCell ref="BE53:BL56"/>
    <mergeCell ref="AG67:AL67"/>
    <mergeCell ref="AF69:AI70"/>
    <mergeCell ref="AJ69:AM70"/>
    <mergeCell ref="AR70:BC73"/>
    <mergeCell ref="BD70:BM73"/>
    <mergeCell ref="F71:Q73"/>
    <mergeCell ref="R71:AA73"/>
    <mergeCell ref="AB73:AF73"/>
    <mergeCell ref="AN73:AQ73"/>
    <mergeCell ref="V74:AC76"/>
    <mergeCell ref="Y80:AB82"/>
    <mergeCell ref="AC80:AG81"/>
    <mergeCell ref="K91:Q92"/>
    <mergeCell ref="R91:X92"/>
    <mergeCell ref="L77:U79"/>
    <mergeCell ref="L80:U82"/>
    <mergeCell ref="BD91:BF92"/>
    <mergeCell ref="AG92:AL93"/>
    <mergeCell ref="AB94:AE95"/>
    <mergeCell ref="AN94:AQ95"/>
    <mergeCell ref="K95:V96"/>
    <mergeCell ref="AG95:AL96"/>
    <mergeCell ref="AV95:BC96"/>
    <mergeCell ref="BD95:BI96"/>
    <mergeCell ref="AV91:BC92"/>
    <mergeCell ref="AR92:AU95"/>
    <mergeCell ref="AD97:AE98"/>
    <mergeCell ref="AN97:AO98"/>
    <mergeCell ref="AF98:AI99"/>
    <mergeCell ref="AJ98:AM99"/>
    <mergeCell ref="K99:Q100"/>
    <mergeCell ref="R99:X100"/>
    <mergeCell ref="Y100:AA103"/>
    <mergeCell ref="AV99:BD102"/>
    <mergeCell ref="AR101:AS102"/>
    <mergeCell ref="AB102:AF103"/>
    <mergeCell ref="AN102:AQ103"/>
    <mergeCell ref="K103:Q105"/>
    <mergeCell ref="R103:X105"/>
    <mergeCell ref="AV103:BC105"/>
    <mergeCell ref="BD103:BI105"/>
    <mergeCell ref="Y105:AM107"/>
  </mergeCells>
  <conditionalFormatting sqref="BM14:BT15 BN12:BT13 BN37:BT40 BM39:BM40">
    <cfRule type="expression" priority="3" dxfId="26" stopIfTrue="1">
      <formula>$BP$15=1</formula>
    </cfRule>
  </conditionalFormatting>
  <conditionalFormatting sqref="BM24:BM25 BM12:BM13 BN41:BT44 BM20:BM21 BM28:BM29 BM16:BT19 BM49:BM50 BM37:BM38 BM53:BM54 BM41:BM46">
    <cfRule type="expression" priority="4" dxfId="26" stopIfTrue="1">
      <formula>$BP$19=1</formula>
    </cfRule>
  </conditionalFormatting>
  <conditionalFormatting sqref="F14 F22 F18 F26 F39 F47 F43 F51 K39 Q39 T39 K43 Q43 T43 K47 Q47 T47 Q51 K14 Q14 T14 K18 Q18 T18 K22 Q22 T22 Q26">
    <cfRule type="expression" priority="13" dxfId="25" stopIfTrue="1">
      <formula>$AZ$16=2</formula>
    </cfRule>
    <cfRule type="expression" priority="14" dxfId="26" stopIfTrue="1">
      <formula>$AZ$16=1</formula>
    </cfRule>
  </conditionalFormatting>
  <conditionalFormatting sqref="BM22:BT23 BN20:BT21 BN45:BT49 BM47:BM49">
    <cfRule type="expression" priority="5" dxfId="26" stopIfTrue="1">
      <formula>$BP$23=1</formula>
    </cfRule>
  </conditionalFormatting>
  <conditionalFormatting sqref="BM26:BT27 BN24:BT25 BN49:BT53 BM51:BM53">
    <cfRule type="expression" priority="6" dxfId="26" stopIfTrue="1">
      <formula>$BP$27=1</formula>
    </cfRule>
  </conditionalFormatting>
  <conditionalFormatting sqref="F28:F29 Q28:Q29 F53 Q53">
    <cfRule type="expression" priority="11" dxfId="25" stopIfTrue="1">
      <formula>$BF$15=2</formula>
    </cfRule>
    <cfRule type="expression" priority="12" dxfId="26" stopIfTrue="1">
      <formula>$BF$15=1</formula>
    </cfRule>
  </conditionalFormatting>
  <conditionalFormatting sqref="BM30:BT31 BN28:BT29 BM55:BT56 BN53:BT54">
    <cfRule type="expression" priority="7" dxfId="25" stopIfTrue="1">
      <formula>$BP$31=1</formula>
    </cfRule>
    <cfRule type="expression" priority="8" dxfId="26" stopIfTrue="1">
      <formula>$BP$31=1</formula>
    </cfRule>
  </conditionalFormatting>
  <conditionalFormatting sqref="F30 F55">
    <cfRule type="expression" priority="9" dxfId="25" stopIfTrue="1">
      <formula>$BI$15=2</formula>
    </cfRule>
    <cfRule type="expression" priority="10" dxfId="26" stopIfTrue="1">
      <formula>$BI$15=1</formula>
    </cfRule>
  </conditionalFormatting>
  <conditionalFormatting sqref="AY32:BB32 AY57:BB57 X32 P32 X57 P57">
    <cfRule type="expression" priority="1" dxfId="27" stopIfTrue="1">
      <formula>"2位"</formula>
    </cfRule>
    <cfRule type="expression" priority="2" dxfId="28" stopIfTrue="1">
      <formula>"1位"</formula>
    </cfRule>
  </conditionalFormatting>
  <printOptions/>
  <pageMargins left="0" right="0" top="0" bottom="0" header="0.31496062992125984" footer="0.31496062992125984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8:M92"/>
  <sheetViews>
    <sheetView zoomScalePageLayoutView="0" workbookViewId="0" topLeftCell="A16">
      <selection activeCell="E96" sqref="E96"/>
    </sheetView>
  </sheetViews>
  <sheetFormatPr defaultColWidth="9.00390625" defaultRowHeight="13.5"/>
  <cols>
    <col min="1" max="16384" width="9.00390625" style="103" customWidth="1"/>
  </cols>
  <sheetData>
    <row r="18" spans="1:13" ht="13.5">
      <c r="A18" s="796" t="s">
        <v>1470</v>
      </c>
      <c r="B18" s="796"/>
      <c r="C18" s="796"/>
      <c r="D18" s="796"/>
      <c r="E18" s="796"/>
      <c r="F18" s="796"/>
      <c r="G18" s="796"/>
      <c r="H18" s="796"/>
      <c r="I18" s="798" t="s">
        <v>1472</v>
      </c>
      <c r="J18" s="798"/>
      <c r="K18" s="798"/>
      <c r="L18" s="798"/>
      <c r="M18" s="798"/>
    </row>
    <row r="19" spans="1:13" ht="13.5">
      <c r="A19" s="796"/>
      <c r="B19" s="796"/>
      <c r="C19" s="796"/>
      <c r="D19" s="796"/>
      <c r="E19" s="796"/>
      <c r="F19" s="796"/>
      <c r="G19" s="796"/>
      <c r="H19" s="796"/>
      <c r="I19" s="798"/>
      <c r="J19" s="798"/>
      <c r="K19" s="798"/>
      <c r="L19" s="798"/>
      <c r="M19" s="798"/>
    </row>
    <row r="20" spans="2:13" ht="13.5">
      <c r="B20" s="797" t="s">
        <v>1471</v>
      </c>
      <c r="C20" s="797"/>
      <c r="D20" s="797"/>
      <c r="E20" s="797"/>
      <c r="F20" s="797"/>
      <c r="G20" s="797"/>
      <c r="H20" s="797"/>
      <c r="I20" s="797" t="s">
        <v>1473</v>
      </c>
      <c r="J20" s="797"/>
      <c r="K20" s="797"/>
      <c r="L20" s="797"/>
      <c r="M20" s="797"/>
    </row>
    <row r="21" spans="2:13" ht="13.5">
      <c r="B21" s="797"/>
      <c r="C21" s="797"/>
      <c r="D21" s="797"/>
      <c r="E21" s="797"/>
      <c r="F21" s="797"/>
      <c r="G21" s="797"/>
      <c r="H21" s="797"/>
      <c r="I21" s="797"/>
      <c r="J21" s="797"/>
      <c r="K21" s="797"/>
      <c r="L21" s="797"/>
      <c r="M21" s="797"/>
    </row>
    <row r="38" spans="1:11" ht="13.5">
      <c r="A38" s="796" t="s">
        <v>1480</v>
      </c>
      <c r="B38" s="796"/>
      <c r="C38" s="796"/>
      <c r="D38" s="796"/>
      <c r="E38" s="796"/>
      <c r="F38" s="796"/>
      <c r="G38" s="796"/>
      <c r="H38" s="796"/>
      <c r="I38" s="796"/>
      <c r="J38" s="796"/>
      <c r="K38" s="796"/>
    </row>
    <row r="39" spans="1:11" ht="13.5">
      <c r="A39" s="796"/>
      <c r="B39" s="796"/>
      <c r="C39" s="796"/>
      <c r="D39" s="796"/>
      <c r="E39" s="796"/>
      <c r="F39" s="796"/>
      <c r="G39" s="796"/>
      <c r="H39" s="796"/>
      <c r="I39" s="796"/>
      <c r="J39" s="796"/>
      <c r="K39" s="796"/>
    </row>
    <row r="40" spans="2:8" ht="13.5">
      <c r="B40" s="794" t="s">
        <v>1481</v>
      </c>
      <c r="C40" s="794"/>
      <c r="D40" s="794"/>
      <c r="E40" s="794"/>
      <c r="F40" s="794"/>
      <c r="G40" s="794"/>
      <c r="H40" s="794"/>
    </row>
    <row r="41" spans="2:8" ht="13.5">
      <c r="B41" s="794"/>
      <c r="C41" s="794"/>
      <c r="D41" s="794"/>
      <c r="E41" s="794"/>
      <c r="F41" s="794"/>
      <c r="G41" s="794"/>
      <c r="H41" s="794"/>
    </row>
    <row r="68" spans="1:13" ht="13.5">
      <c r="A68" s="792" t="s">
        <v>1502</v>
      </c>
      <c r="B68" s="792"/>
      <c r="C68" s="792"/>
      <c r="D68" s="792"/>
      <c r="E68" s="792"/>
      <c r="F68" s="792"/>
      <c r="G68" s="792"/>
      <c r="H68" s="792"/>
      <c r="I68" s="792"/>
      <c r="J68" s="792"/>
      <c r="K68" s="792"/>
      <c r="L68" s="792"/>
      <c r="M68" s="792"/>
    </row>
    <row r="69" spans="1:13" ht="13.5">
      <c r="A69" s="792"/>
      <c r="B69" s="792"/>
      <c r="C69" s="792"/>
      <c r="D69" s="792"/>
      <c r="E69" s="792"/>
      <c r="F69" s="792"/>
      <c r="G69" s="792"/>
      <c r="H69" s="792"/>
      <c r="I69" s="792"/>
      <c r="J69" s="792"/>
      <c r="K69" s="792"/>
      <c r="L69" s="792"/>
      <c r="M69" s="792"/>
    </row>
    <row r="70" spans="1:13" ht="13.5">
      <c r="A70" s="793" t="s">
        <v>1503</v>
      </c>
      <c r="B70" s="793"/>
      <c r="C70" s="793"/>
      <c r="D70" s="793"/>
      <c r="E70" s="793"/>
      <c r="F70" s="793"/>
      <c r="G70" s="793"/>
      <c r="H70" s="793"/>
      <c r="I70" s="793"/>
      <c r="J70" s="793"/>
      <c r="K70" s="793"/>
      <c r="L70" s="793"/>
      <c r="M70" s="793"/>
    </row>
    <row r="71" spans="1:13" ht="13.5">
      <c r="A71" s="793"/>
      <c r="B71" s="793"/>
      <c r="C71" s="793"/>
      <c r="D71" s="793"/>
      <c r="E71" s="793"/>
      <c r="F71" s="793"/>
      <c r="G71" s="793"/>
      <c r="H71" s="793"/>
      <c r="I71" s="793"/>
      <c r="J71" s="793"/>
      <c r="K71" s="793"/>
      <c r="L71" s="793"/>
      <c r="M71" s="793"/>
    </row>
    <row r="89" spans="1:10" ht="13.5">
      <c r="A89" s="794" t="s">
        <v>1504</v>
      </c>
      <c r="B89" s="794"/>
      <c r="C89" s="794"/>
      <c r="D89" s="794"/>
      <c r="E89" s="794"/>
      <c r="F89" s="794"/>
      <c r="G89" s="794"/>
      <c r="H89" s="794"/>
      <c r="I89" s="794"/>
      <c r="J89" s="794"/>
    </row>
    <row r="90" spans="1:10" ht="13.5">
      <c r="A90" s="794"/>
      <c r="B90" s="794"/>
      <c r="C90" s="794"/>
      <c r="D90" s="794"/>
      <c r="E90" s="794"/>
      <c r="F90" s="794"/>
      <c r="G90" s="794"/>
      <c r="H90" s="794"/>
      <c r="I90" s="794"/>
      <c r="J90" s="794"/>
    </row>
    <row r="91" spans="1:10" ht="13.5">
      <c r="A91" s="795" t="s">
        <v>1505</v>
      </c>
      <c r="B91" s="795"/>
      <c r="C91" s="795"/>
      <c r="D91" s="795"/>
      <c r="E91" s="795"/>
      <c r="F91" s="795"/>
      <c r="G91" s="795"/>
      <c r="H91" s="795"/>
      <c r="I91" s="795"/>
      <c r="J91" s="795"/>
    </row>
    <row r="92" spans="1:10" ht="13.5">
      <c r="A92" s="795"/>
      <c r="B92" s="795"/>
      <c r="C92" s="795"/>
      <c r="D92" s="795"/>
      <c r="E92" s="795"/>
      <c r="F92" s="795"/>
      <c r="G92" s="795"/>
      <c r="H92" s="795"/>
      <c r="I92" s="795"/>
      <c r="J92" s="795"/>
    </row>
  </sheetData>
  <sheetProtection/>
  <mergeCells count="10">
    <mergeCell ref="A68:M69"/>
    <mergeCell ref="A70:M71"/>
    <mergeCell ref="A89:J90"/>
    <mergeCell ref="A91:J92"/>
    <mergeCell ref="A18:H19"/>
    <mergeCell ref="B20:H21"/>
    <mergeCell ref="A38:K39"/>
    <mergeCell ref="I18:M19"/>
    <mergeCell ref="I20:M21"/>
    <mergeCell ref="B40:H41"/>
  </mergeCells>
  <printOptions/>
  <pageMargins left="0" right="0" top="0" bottom="0" header="0.51" footer="0.51"/>
  <pageSetup orientation="landscape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600"/>
  <sheetViews>
    <sheetView zoomScaleSheetLayoutView="100" zoomScalePageLayoutView="0" workbookViewId="0" topLeftCell="A286">
      <selection activeCell="I284" sqref="I284"/>
    </sheetView>
  </sheetViews>
  <sheetFormatPr defaultColWidth="16.125" defaultRowHeight="13.5" customHeight="1"/>
  <cols>
    <col min="1" max="1" width="8.00390625" style="31" customWidth="1"/>
    <col min="2" max="6" width="4.75390625" style="31" customWidth="1"/>
    <col min="7" max="8" width="7.25390625" style="31" customWidth="1"/>
    <col min="9" max="9" width="4.75390625" style="31" customWidth="1"/>
    <col min="10" max="10" width="8.875" style="32" customWidth="1"/>
    <col min="11" max="11" width="4.75390625" style="32" customWidth="1"/>
    <col min="12" max="19" width="4.75390625" style="31" customWidth="1"/>
    <col min="20" max="16384" width="16.125" style="31" customWidth="1"/>
  </cols>
  <sheetData>
    <row r="1" spans="2:12" ht="13.5">
      <c r="B1" s="812" t="s">
        <v>802</v>
      </c>
      <c r="C1" s="812"/>
      <c r="D1" s="815" t="s">
        <v>803</v>
      </c>
      <c r="E1" s="815"/>
      <c r="F1" s="815"/>
      <c r="G1" s="815"/>
      <c r="H1" s="31" t="s">
        <v>37</v>
      </c>
      <c r="I1" s="804" t="s">
        <v>38</v>
      </c>
      <c r="J1" s="804"/>
      <c r="K1" s="804"/>
      <c r="L1" s="136"/>
    </row>
    <row r="2" spans="2:12" ht="13.5">
      <c r="B2" s="812"/>
      <c r="C2" s="812"/>
      <c r="D2" s="815"/>
      <c r="E2" s="815"/>
      <c r="F2" s="815"/>
      <c r="G2" s="815"/>
      <c r="H2" s="33">
        <f>COUNTIF(M5:M22,"東近江市")</f>
        <v>1</v>
      </c>
      <c r="J2" s="31"/>
      <c r="K2" s="31"/>
      <c r="L2" s="136"/>
    </row>
    <row r="3" spans="2:12" ht="13.5">
      <c r="B3" s="34" t="s">
        <v>804</v>
      </c>
      <c r="C3" s="34"/>
      <c r="D3" s="35" t="s">
        <v>39</v>
      </c>
      <c r="F3" s="136"/>
      <c r="I3" s="799">
        <f>H2/COUNTA(M5:M24)</f>
        <v>0.05</v>
      </c>
      <c r="J3" s="799"/>
      <c r="K3" s="799"/>
      <c r="L3" s="136"/>
    </row>
    <row r="4" spans="2:12" ht="13.5">
      <c r="B4" s="808" t="s">
        <v>805</v>
      </c>
      <c r="C4" s="808"/>
      <c r="D4" s="31" t="s">
        <v>40</v>
      </c>
      <c r="F4" s="136"/>
      <c r="G4" s="31" t="str">
        <f>B4&amp;C4</f>
        <v>アビックＢＢ</v>
      </c>
      <c r="K4" s="137">
        <f>IF(J4="","",(2012-J4))</f>
      </c>
      <c r="L4" s="136"/>
    </row>
    <row r="5" spans="1:13" ht="13.5">
      <c r="A5" s="31" t="s">
        <v>806</v>
      </c>
      <c r="B5" s="34" t="s">
        <v>807</v>
      </c>
      <c r="C5" s="34" t="s">
        <v>808</v>
      </c>
      <c r="D5" s="31" t="str">
        <f>$B$3</f>
        <v>アビック</v>
      </c>
      <c r="F5" s="136" t="str">
        <f>A5</f>
        <v>あ０１</v>
      </c>
      <c r="G5" s="31" t="str">
        <f>B5&amp;C5</f>
        <v>水野圭補</v>
      </c>
      <c r="H5" s="37" t="str">
        <f>$B$4</f>
        <v>アビックＢＢ</v>
      </c>
      <c r="I5" s="37" t="s">
        <v>41</v>
      </c>
      <c r="J5" s="44">
        <v>1973</v>
      </c>
      <c r="K5" s="137">
        <f aca="true" t="shared" si="0" ref="K5:K24">IF(J5="","",(2019-J5))</f>
        <v>46</v>
      </c>
      <c r="L5" s="136" t="str">
        <f aca="true" t="shared" si="1" ref="L5:L28">IF(G5="","",IF(COUNTIF($G$6:$G$592,G5)&gt;1,"2重登録","OK"))</f>
        <v>OK</v>
      </c>
      <c r="M5" s="34" t="s">
        <v>809</v>
      </c>
    </row>
    <row r="6" spans="1:13" ht="13.5">
      <c r="A6" s="31" t="s">
        <v>801</v>
      </c>
      <c r="B6" s="31" t="s">
        <v>810</v>
      </c>
      <c r="C6" s="31" t="s">
        <v>811</v>
      </c>
      <c r="D6" s="31" t="str">
        <f aca="true" t="shared" si="2" ref="D6:D24">$B$3</f>
        <v>アビック</v>
      </c>
      <c r="F6" s="31" t="str">
        <f>A6</f>
        <v>あ０２</v>
      </c>
      <c r="G6" s="31" t="str">
        <f>B6&amp;C6</f>
        <v>青木重之</v>
      </c>
      <c r="H6" s="37" t="str">
        <f aca="true" t="shared" si="3" ref="H6:H24">$B$4</f>
        <v>アビックＢＢ</v>
      </c>
      <c r="I6" s="37" t="s">
        <v>41</v>
      </c>
      <c r="J6" s="32">
        <v>1971</v>
      </c>
      <c r="K6" s="137">
        <f t="shared" si="0"/>
        <v>48</v>
      </c>
      <c r="L6" s="136" t="str">
        <f t="shared" si="1"/>
        <v>OK</v>
      </c>
      <c r="M6" s="34" t="s">
        <v>755</v>
      </c>
    </row>
    <row r="7" spans="1:13" ht="13.5">
      <c r="A7" s="31" t="s">
        <v>812</v>
      </c>
      <c r="B7" s="34" t="s">
        <v>813</v>
      </c>
      <c r="C7" s="34" t="s">
        <v>814</v>
      </c>
      <c r="D7" s="31" t="str">
        <f t="shared" si="2"/>
        <v>アビック</v>
      </c>
      <c r="F7" s="136" t="str">
        <f>A7</f>
        <v>あ０３</v>
      </c>
      <c r="G7" s="31" t="str">
        <f>B7&amp;C7</f>
        <v>乾　勝彦</v>
      </c>
      <c r="H7" s="37" t="str">
        <f t="shared" si="3"/>
        <v>アビックＢＢ</v>
      </c>
      <c r="I7" s="37" t="s">
        <v>41</v>
      </c>
      <c r="J7" s="44">
        <v>1970</v>
      </c>
      <c r="K7" s="137">
        <f t="shared" si="0"/>
        <v>49</v>
      </c>
      <c r="L7" s="136" t="str">
        <f t="shared" si="1"/>
        <v>OK</v>
      </c>
      <c r="M7" s="34" t="s">
        <v>815</v>
      </c>
    </row>
    <row r="8" spans="1:13" ht="13.5">
      <c r="A8" s="31" t="s">
        <v>816</v>
      </c>
      <c r="B8" s="34" t="s">
        <v>752</v>
      </c>
      <c r="C8" s="34" t="s">
        <v>817</v>
      </c>
      <c r="D8" s="31" t="str">
        <f t="shared" si="2"/>
        <v>アビック</v>
      </c>
      <c r="F8" s="136" t="str">
        <f aca="true" t="shared" si="4" ref="F8:F24">A8</f>
        <v>あ０４</v>
      </c>
      <c r="G8" s="31" t="str">
        <f aca="true" t="shared" si="5" ref="G8:G20">B8&amp;C8</f>
        <v>佐藤政之</v>
      </c>
      <c r="H8" s="37" t="str">
        <f t="shared" si="3"/>
        <v>アビックＢＢ</v>
      </c>
      <c r="I8" s="37" t="s">
        <v>41</v>
      </c>
      <c r="J8" s="44">
        <v>1972</v>
      </c>
      <c r="K8" s="137">
        <f t="shared" si="0"/>
        <v>47</v>
      </c>
      <c r="L8" s="136" t="str">
        <f t="shared" si="1"/>
        <v>OK</v>
      </c>
      <c r="M8" s="34" t="s">
        <v>815</v>
      </c>
    </row>
    <row r="9" spans="1:13" ht="13.5">
      <c r="A9" s="31" t="s">
        <v>818</v>
      </c>
      <c r="B9" s="34" t="s">
        <v>819</v>
      </c>
      <c r="C9" s="34" t="s">
        <v>820</v>
      </c>
      <c r="D9" s="31" t="str">
        <f t="shared" si="2"/>
        <v>アビック</v>
      </c>
      <c r="F9" s="136" t="str">
        <f t="shared" si="4"/>
        <v>あ０５</v>
      </c>
      <c r="G9" s="31" t="str">
        <f t="shared" si="5"/>
        <v>中村　亨</v>
      </c>
      <c r="H9" s="37" t="str">
        <f t="shared" si="3"/>
        <v>アビックＢＢ</v>
      </c>
      <c r="I9" s="37" t="s">
        <v>41</v>
      </c>
      <c r="J9" s="44">
        <v>1969</v>
      </c>
      <c r="K9" s="137">
        <f t="shared" si="0"/>
        <v>50</v>
      </c>
      <c r="L9" s="136" t="str">
        <f t="shared" si="1"/>
        <v>OK</v>
      </c>
      <c r="M9" s="34" t="s">
        <v>815</v>
      </c>
    </row>
    <row r="10" spans="1:13" ht="13.5">
      <c r="A10" s="31" t="s">
        <v>821</v>
      </c>
      <c r="B10" s="34" t="s">
        <v>822</v>
      </c>
      <c r="C10" s="34" t="s">
        <v>823</v>
      </c>
      <c r="D10" s="31" t="str">
        <f t="shared" si="2"/>
        <v>アビック</v>
      </c>
      <c r="F10" s="136" t="str">
        <f t="shared" si="4"/>
        <v>あ０６</v>
      </c>
      <c r="G10" s="31" t="str">
        <f t="shared" si="5"/>
        <v>谷崎真也</v>
      </c>
      <c r="H10" s="37" t="str">
        <f t="shared" si="3"/>
        <v>アビックＢＢ</v>
      </c>
      <c r="I10" s="37" t="s">
        <v>41</v>
      </c>
      <c r="J10" s="44">
        <v>1972</v>
      </c>
      <c r="K10" s="137">
        <f t="shared" si="0"/>
        <v>47</v>
      </c>
      <c r="L10" s="136" t="str">
        <f t="shared" si="1"/>
        <v>OK</v>
      </c>
      <c r="M10" s="34" t="s">
        <v>824</v>
      </c>
    </row>
    <row r="11" spans="1:13" ht="13.5">
      <c r="A11" s="31" t="s">
        <v>825</v>
      </c>
      <c r="B11" s="34" t="s">
        <v>826</v>
      </c>
      <c r="C11" s="34" t="s">
        <v>827</v>
      </c>
      <c r="D11" s="31" t="str">
        <f t="shared" si="2"/>
        <v>アビック</v>
      </c>
      <c r="F11" s="136" t="str">
        <f t="shared" si="4"/>
        <v>あ０７</v>
      </c>
      <c r="G11" s="31" t="str">
        <f t="shared" si="5"/>
        <v>齋田至</v>
      </c>
      <c r="H11" s="37" t="str">
        <f t="shared" si="3"/>
        <v>アビックＢＢ</v>
      </c>
      <c r="I11" s="37" t="s">
        <v>41</v>
      </c>
      <c r="J11" s="44">
        <v>1970</v>
      </c>
      <c r="K11" s="137">
        <f t="shared" si="0"/>
        <v>49</v>
      </c>
      <c r="L11" s="136" t="str">
        <f t="shared" si="1"/>
        <v>OK</v>
      </c>
      <c r="M11" s="34" t="s">
        <v>809</v>
      </c>
    </row>
    <row r="12" spans="1:13" ht="13.5">
      <c r="A12" s="31" t="s">
        <v>828</v>
      </c>
      <c r="B12" s="38" t="s">
        <v>826</v>
      </c>
      <c r="C12" s="38" t="s">
        <v>829</v>
      </c>
      <c r="D12" s="31" t="str">
        <f t="shared" si="2"/>
        <v>アビック</v>
      </c>
      <c r="F12" s="136" t="str">
        <f t="shared" si="4"/>
        <v>あ０８</v>
      </c>
      <c r="G12" s="31" t="str">
        <f t="shared" si="5"/>
        <v>齋田優子</v>
      </c>
      <c r="H12" s="37" t="str">
        <f t="shared" si="3"/>
        <v>アビックＢＢ</v>
      </c>
      <c r="I12" s="45" t="s">
        <v>753</v>
      </c>
      <c r="J12" s="44">
        <v>1970</v>
      </c>
      <c r="K12" s="137">
        <f t="shared" si="0"/>
        <v>49</v>
      </c>
      <c r="L12" s="136" t="str">
        <f t="shared" si="1"/>
        <v>OK</v>
      </c>
      <c r="M12" s="34" t="s">
        <v>809</v>
      </c>
    </row>
    <row r="13" spans="1:13" ht="13.5">
      <c r="A13" s="31" t="s">
        <v>830</v>
      </c>
      <c r="B13" s="34" t="s">
        <v>831</v>
      </c>
      <c r="C13" s="34" t="s">
        <v>832</v>
      </c>
      <c r="D13" s="31" t="str">
        <f t="shared" si="2"/>
        <v>アビック</v>
      </c>
      <c r="F13" s="136" t="str">
        <f t="shared" si="4"/>
        <v>あ０９</v>
      </c>
      <c r="G13" s="31" t="str">
        <f t="shared" si="5"/>
        <v>平居　崇</v>
      </c>
      <c r="H13" s="37" t="str">
        <f t="shared" si="3"/>
        <v>アビックＢＢ</v>
      </c>
      <c r="I13" s="37" t="s">
        <v>41</v>
      </c>
      <c r="J13" s="44">
        <v>1972</v>
      </c>
      <c r="K13" s="137">
        <f t="shared" si="0"/>
        <v>47</v>
      </c>
      <c r="L13" s="136" t="str">
        <f t="shared" si="1"/>
        <v>OK</v>
      </c>
      <c r="M13" s="34" t="s">
        <v>833</v>
      </c>
    </row>
    <row r="14" spans="1:13" ht="13.5">
      <c r="A14" s="31" t="s">
        <v>834</v>
      </c>
      <c r="B14" s="34" t="s">
        <v>835</v>
      </c>
      <c r="C14" s="34" t="s">
        <v>836</v>
      </c>
      <c r="D14" s="31" t="str">
        <f t="shared" si="2"/>
        <v>アビック</v>
      </c>
      <c r="F14" s="136" t="str">
        <f t="shared" si="4"/>
        <v>あ１０</v>
      </c>
      <c r="G14" s="31" t="str">
        <f t="shared" si="5"/>
        <v>土居　悟</v>
      </c>
      <c r="H14" s="37" t="str">
        <f t="shared" si="3"/>
        <v>アビックＢＢ</v>
      </c>
      <c r="I14" s="37" t="s">
        <v>41</v>
      </c>
      <c r="J14" s="44">
        <v>1969</v>
      </c>
      <c r="K14" s="137">
        <f t="shared" si="0"/>
        <v>50</v>
      </c>
      <c r="L14" s="136" t="str">
        <f t="shared" si="1"/>
        <v>OK</v>
      </c>
      <c r="M14" s="34" t="s">
        <v>837</v>
      </c>
    </row>
    <row r="15" spans="1:13" ht="13.5">
      <c r="A15" s="31" t="s">
        <v>838</v>
      </c>
      <c r="B15" s="38" t="s">
        <v>839</v>
      </c>
      <c r="C15" s="38" t="s">
        <v>840</v>
      </c>
      <c r="D15" s="31" t="str">
        <f t="shared" si="2"/>
        <v>アビック</v>
      </c>
      <c r="F15" s="136" t="str">
        <f t="shared" si="4"/>
        <v>あ１１</v>
      </c>
      <c r="G15" s="31" t="str">
        <f t="shared" si="5"/>
        <v>野上恵梨子</v>
      </c>
      <c r="H15" s="37" t="str">
        <f t="shared" si="3"/>
        <v>アビックＢＢ</v>
      </c>
      <c r="I15" s="45" t="s">
        <v>753</v>
      </c>
      <c r="J15" s="44">
        <v>1987</v>
      </c>
      <c r="K15" s="137">
        <f t="shared" si="0"/>
        <v>32</v>
      </c>
      <c r="L15" s="136" t="str">
        <f t="shared" si="1"/>
        <v>OK</v>
      </c>
      <c r="M15" s="34" t="s">
        <v>841</v>
      </c>
    </row>
    <row r="16" spans="1:13" ht="13.5">
      <c r="A16" s="31" t="s">
        <v>842</v>
      </c>
      <c r="B16" s="38" t="s">
        <v>843</v>
      </c>
      <c r="C16" s="38" t="s">
        <v>844</v>
      </c>
      <c r="D16" s="31" t="str">
        <f t="shared" si="2"/>
        <v>アビック</v>
      </c>
      <c r="F16" s="136" t="str">
        <f t="shared" si="4"/>
        <v>あ１２</v>
      </c>
      <c r="G16" s="31" t="str">
        <f t="shared" si="5"/>
        <v>西山抄千代</v>
      </c>
      <c r="H16" s="37" t="str">
        <f t="shared" si="3"/>
        <v>アビックＢＢ</v>
      </c>
      <c r="I16" s="45" t="s">
        <v>753</v>
      </c>
      <c r="J16" s="44">
        <v>1972</v>
      </c>
      <c r="K16" s="137">
        <f t="shared" si="0"/>
        <v>47</v>
      </c>
      <c r="L16" s="136" t="str">
        <f t="shared" si="1"/>
        <v>OK</v>
      </c>
      <c r="M16" s="34" t="s">
        <v>845</v>
      </c>
    </row>
    <row r="17" spans="1:13" ht="13.5">
      <c r="A17" s="31" t="s">
        <v>846</v>
      </c>
      <c r="B17" s="38" t="s">
        <v>847</v>
      </c>
      <c r="C17" s="38" t="s">
        <v>848</v>
      </c>
      <c r="D17" s="31" t="str">
        <f t="shared" si="2"/>
        <v>アビック</v>
      </c>
      <c r="F17" s="136" t="str">
        <f t="shared" si="4"/>
        <v>あ１３</v>
      </c>
      <c r="G17" s="31" t="str">
        <f t="shared" si="5"/>
        <v>三原啓子</v>
      </c>
      <c r="H17" s="37" t="str">
        <f t="shared" si="3"/>
        <v>アビックＢＢ</v>
      </c>
      <c r="I17" s="45" t="s">
        <v>753</v>
      </c>
      <c r="J17" s="44">
        <v>1964</v>
      </c>
      <c r="K17" s="137">
        <f t="shared" si="0"/>
        <v>55</v>
      </c>
      <c r="L17" s="136" t="str">
        <f t="shared" si="1"/>
        <v>OK</v>
      </c>
      <c r="M17" s="34" t="s">
        <v>809</v>
      </c>
    </row>
    <row r="18" spans="1:13" ht="13.5">
      <c r="A18" s="31" t="s">
        <v>849</v>
      </c>
      <c r="B18" s="34" t="s">
        <v>850</v>
      </c>
      <c r="C18" s="34" t="s">
        <v>851</v>
      </c>
      <c r="D18" s="31" t="str">
        <f t="shared" si="2"/>
        <v>アビック</v>
      </c>
      <c r="F18" s="136" t="str">
        <f t="shared" si="4"/>
        <v>あ１４</v>
      </c>
      <c r="G18" s="31" t="str">
        <f t="shared" si="5"/>
        <v>落合良弘</v>
      </c>
      <c r="H18" s="37" t="str">
        <f t="shared" si="3"/>
        <v>アビックＢＢ</v>
      </c>
      <c r="I18" s="37" t="s">
        <v>41</v>
      </c>
      <c r="J18" s="44">
        <v>1968</v>
      </c>
      <c r="K18" s="137">
        <f t="shared" si="0"/>
        <v>51</v>
      </c>
      <c r="L18" s="136" t="str">
        <f t="shared" si="1"/>
        <v>OK</v>
      </c>
      <c r="M18" s="34" t="s">
        <v>756</v>
      </c>
    </row>
    <row r="19" spans="1:13" s="157" customFormat="1" ht="13.5">
      <c r="A19" s="31" t="s">
        <v>684</v>
      </c>
      <c r="B19" s="34" t="s">
        <v>852</v>
      </c>
      <c r="C19" s="34" t="s">
        <v>853</v>
      </c>
      <c r="D19" s="31" t="str">
        <f t="shared" si="2"/>
        <v>アビック</v>
      </c>
      <c r="F19" s="136" t="str">
        <f t="shared" si="4"/>
        <v>あ１５</v>
      </c>
      <c r="G19" s="31" t="str">
        <f t="shared" si="5"/>
        <v>杉原　徹</v>
      </c>
      <c r="H19" s="37" t="str">
        <f t="shared" si="3"/>
        <v>アビックＢＢ</v>
      </c>
      <c r="I19" s="37" t="s">
        <v>41</v>
      </c>
      <c r="J19" s="44">
        <v>1990</v>
      </c>
      <c r="K19" s="137">
        <f t="shared" si="0"/>
        <v>29</v>
      </c>
      <c r="L19" s="136" t="str">
        <f t="shared" si="1"/>
        <v>OK</v>
      </c>
      <c r="M19" s="34" t="s">
        <v>809</v>
      </c>
    </row>
    <row r="20" spans="1:14" s="157" customFormat="1" ht="13.5">
      <c r="A20" s="31" t="s">
        <v>854</v>
      </c>
      <c r="B20" s="104" t="s">
        <v>855</v>
      </c>
      <c r="C20" s="104" t="s">
        <v>856</v>
      </c>
      <c r="D20" s="31" t="str">
        <f t="shared" si="2"/>
        <v>アビック</v>
      </c>
      <c r="E20" s="31"/>
      <c r="F20" s="31" t="str">
        <f t="shared" si="4"/>
        <v>あ１６</v>
      </c>
      <c r="G20" s="31" t="str">
        <f t="shared" si="5"/>
        <v>澤村直子</v>
      </c>
      <c r="H20" s="37" t="str">
        <f t="shared" si="3"/>
        <v>アビックＢＢ</v>
      </c>
      <c r="I20" s="45" t="s">
        <v>753</v>
      </c>
      <c r="J20" s="31">
        <v>1967</v>
      </c>
      <c r="K20" s="31">
        <f t="shared" si="0"/>
        <v>52</v>
      </c>
      <c r="L20" s="31" t="str">
        <f t="shared" si="1"/>
        <v>OK</v>
      </c>
      <c r="M20" s="104" t="s">
        <v>688</v>
      </c>
      <c r="N20" s="158"/>
    </row>
    <row r="21" spans="1:13" s="157" customFormat="1" ht="13.5">
      <c r="A21" s="159" t="s">
        <v>857</v>
      </c>
      <c r="B21" s="160" t="s">
        <v>858</v>
      </c>
      <c r="C21" s="160" t="s">
        <v>859</v>
      </c>
      <c r="D21" s="31" t="str">
        <f t="shared" si="2"/>
        <v>アビック</v>
      </c>
      <c r="E21" s="161"/>
      <c r="F21" s="159" t="str">
        <f t="shared" si="4"/>
        <v>あ１７</v>
      </c>
      <c r="G21" s="159" t="str">
        <f>B21&amp;C21</f>
        <v>松居眞由美</v>
      </c>
      <c r="H21" s="37" t="str">
        <f t="shared" si="3"/>
        <v>アビックＢＢ</v>
      </c>
      <c r="I21" s="45" t="s">
        <v>753</v>
      </c>
      <c r="J21" s="162">
        <v>1956</v>
      </c>
      <c r="K21" s="162">
        <f t="shared" si="0"/>
        <v>63</v>
      </c>
      <c r="L21" s="163" t="str">
        <f t="shared" si="1"/>
        <v>OK</v>
      </c>
      <c r="M21" s="163" t="s">
        <v>860</v>
      </c>
    </row>
    <row r="22" spans="1:13" s="157" customFormat="1" ht="13.5">
      <c r="A22" s="163" t="s">
        <v>861</v>
      </c>
      <c r="B22" s="160" t="s">
        <v>862</v>
      </c>
      <c r="C22" s="160" t="s">
        <v>863</v>
      </c>
      <c r="D22" s="31" t="str">
        <f t="shared" si="2"/>
        <v>アビック</v>
      </c>
      <c r="E22" s="161"/>
      <c r="F22" s="163" t="str">
        <f t="shared" si="4"/>
        <v>あ１８</v>
      </c>
      <c r="G22" s="163" t="str">
        <f>B22&amp;C22</f>
        <v>治田沙映子</v>
      </c>
      <c r="H22" s="37" t="str">
        <f t="shared" si="3"/>
        <v>アビックＢＢ</v>
      </c>
      <c r="I22" s="45" t="s">
        <v>753</v>
      </c>
      <c r="J22" s="162">
        <v>1983</v>
      </c>
      <c r="K22" s="162">
        <f t="shared" si="0"/>
        <v>36</v>
      </c>
      <c r="L22" s="163" t="str">
        <f t="shared" si="1"/>
        <v>OK</v>
      </c>
      <c r="M22" s="163" t="s">
        <v>864</v>
      </c>
    </row>
    <row r="23" spans="1:13" s="157" customFormat="1" ht="13.5">
      <c r="A23" s="31" t="s">
        <v>865</v>
      </c>
      <c r="B23" s="160" t="s">
        <v>866</v>
      </c>
      <c r="C23" s="160" t="s">
        <v>867</v>
      </c>
      <c r="D23" s="31" t="str">
        <f t="shared" si="2"/>
        <v>アビック</v>
      </c>
      <c r="F23" s="163" t="str">
        <f t="shared" si="4"/>
        <v>あ１９</v>
      </c>
      <c r="G23" s="163" t="str">
        <f>B23&amp;C23</f>
        <v>寺本　恵</v>
      </c>
      <c r="H23" s="37" t="str">
        <f t="shared" si="3"/>
        <v>アビックＢＢ</v>
      </c>
      <c r="I23" s="45" t="s">
        <v>753</v>
      </c>
      <c r="J23" s="162">
        <v>1986</v>
      </c>
      <c r="K23" s="162">
        <f t="shared" si="0"/>
        <v>33</v>
      </c>
      <c r="L23" s="163" t="str">
        <f t="shared" si="1"/>
        <v>OK</v>
      </c>
      <c r="M23" s="163" t="s">
        <v>868</v>
      </c>
    </row>
    <row r="24" spans="1:13" s="157" customFormat="1" ht="13.5">
      <c r="A24" s="31" t="s">
        <v>869</v>
      </c>
      <c r="B24" s="160" t="s">
        <v>870</v>
      </c>
      <c r="C24" s="160" t="s">
        <v>871</v>
      </c>
      <c r="D24" s="31" t="str">
        <f t="shared" si="2"/>
        <v>アビック</v>
      </c>
      <c r="F24" s="163" t="str">
        <f t="shared" si="4"/>
        <v>あ２０</v>
      </c>
      <c r="G24" s="163" t="str">
        <f>B24&amp;C24</f>
        <v>成宮まき</v>
      </c>
      <c r="H24" s="37" t="str">
        <f t="shared" si="3"/>
        <v>アビックＢＢ</v>
      </c>
      <c r="I24" s="45" t="s">
        <v>753</v>
      </c>
      <c r="J24" s="162">
        <v>1970</v>
      </c>
      <c r="K24" s="162">
        <f t="shared" si="0"/>
        <v>49</v>
      </c>
      <c r="L24" s="163" t="str">
        <f t="shared" si="1"/>
        <v>OK</v>
      </c>
      <c r="M24" s="34" t="s">
        <v>809</v>
      </c>
    </row>
    <row r="25" spans="1:13" s="157" customFormat="1" ht="13.5">
      <c r="A25" s="31"/>
      <c r="B25" s="34"/>
      <c r="C25" s="34"/>
      <c r="D25" s="31"/>
      <c r="F25" s="136"/>
      <c r="G25" s="31"/>
      <c r="H25" s="37"/>
      <c r="I25" s="37"/>
      <c r="J25" s="44"/>
      <c r="K25" s="137"/>
      <c r="L25" s="163">
        <f t="shared" si="1"/>
      </c>
      <c r="M25" s="34"/>
    </row>
    <row r="26" spans="1:13" s="157" customFormat="1" ht="13.5">
      <c r="A26" s="31"/>
      <c r="B26" s="34"/>
      <c r="C26" s="34"/>
      <c r="D26" s="31"/>
      <c r="F26" s="136"/>
      <c r="G26" s="31"/>
      <c r="H26" s="37"/>
      <c r="I26" s="37"/>
      <c r="J26" s="44"/>
      <c r="K26" s="137"/>
      <c r="L26" s="163">
        <f t="shared" si="1"/>
      </c>
      <c r="M26" s="34"/>
    </row>
    <row r="27" spans="2:12" s="105" customFormat="1" ht="13.5">
      <c r="B27" s="816" t="s">
        <v>872</v>
      </c>
      <c r="C27" s="816"/>
      <c r="D27" s="816" t="s">
        <v>873</v>
      </c>
      <c r="E27" s="816"/>
      <c r="F27" s="816"/>
      <c r="G27" s="816"/>
      <c r="H27" s="816"/>
      <c r="I27" s="106"/>
      <c r="J27" s="106"/>
      <c r="K27" s="106"/>
      <c r="L27" s="163">
        <f t="shared" si="1"/>
      </c>
    </row>
    <row r="28" spans="2:12" s="105" customFormat="1" ht="13.5">
      <c r="B28" s="816"/>
      <c r="C28" s="816"/>
      <c r="D28" s="816"/>
      <c r="E28" s="816"/>
      <c r="F28" s="816"/>
      <c r="G28" s="816"/>
      <c r="H28" s="816"/>
      <c r="I28" s="106"/>
      <c r="J28" s="106"/>
      <c r="K28" s="106"/>
      <c r="L28" s="163">
        <f t="shared" si="1"/>
      </c>
    </row>
    <row r="29" spans="2:12" s="105" customFormat="1" ht="13.5">
      <c r="B29" s="106"/>
      <c r="C29" s="106"/>
      <c r="D29" s="106"/>
      <c r="E29" s="106"/>
      <c r="F29" s="106"/>
      <c r="G29" s="107" t="s">
        <v>874</v>
      </c>
      <c r="H29" s="107" t="s">
        <v>875</v>
      </c>
      <c r="I29" s="107"/>
      <c r="J29" s="108"/>
      <c r="K29" s="106"/>
      <c r="L29" s="163"/>
    </row>
    <row r="30" spans="1:12" s="105" customFormat="1" ht="13.5">
      <c r="A30" s="109"/>
      <c r="B30" s="817"/>
      <c r="C30" s="817"/>
      <c r="D30" s="106"/>
      <c r="E30" s="106"/>
      <c r="F30" s="106"/>
      <c r="G30" s="110">
        <f>COUNTIF(M32:M56,"東近江市")</f>
        <v>0</v>
      </c>
      <c r="H30" s="111">
        <v>0</v>
      </c>
      <c r="I30" s="107"/>
      <c r="J30" s="108"/>
      <c r="K30" s="106"/>
      <c r="L30" s="163"/>
    </row>
    <row r="31" spans="1:12" s="105" customFormat="1" ht="13.5">
      <c r="A31" s="109"/>
      <c r="B31" s="109"/>
      <c r="C31" s="109"/>
      <c r="D31" s="106" t="s">
        <v>876</v>
      </c>
      <c r="E31" s="106"/>
      <c r="F31" s="106"/>
      <c r="G31" s="110"/>
      <c r="H31" s="111" t="s">
        <v>877</v>
      </c>
      <c r="I31" s="107"/>
      <c r="J31" s="108"/>
      <c r="K31" s="106"/>
      <c r="L31" s="163">
        <f aca="true" t="shared" si="6" ref="L31:L76">IF(G31="","",IF(COUNTIF($G$6:$G$592,G31)&gt;1,"2重登録","OK"))</f>
      </c>
    </row>
    <row r="32" spans="1:13" s="40" customFormat="1" ht="13.5">
      <c r="A32" s="40" t="s">
        <v>878</v>
      </c>
      <c r="B32" s="164" t="s">
        <v>879</v>
      </c>
      <c r="C32" s="164" t="s">
        <v>880</v>
      </c>
      <c r="D32" s="40" t="s">
        <v>881</v>
      </c>
      <c r="F32" s="40" t="str">
        <f>A32</f>
        <v>ぼ０１</v>
      </c>
      <c r="G32" s="40" t="str">
        <f aca="true" t="shared" si="7" ref="G32:G51">B32&amp;C32</f>
        <v>東正隆</v>
      </c>
      <c r="H32" s="40" t="s">
        <v>881</v>
      </c>
      <c r="I32" s="40" t="s">
        <v>882</v>
      </c>
      <c r="J32" s="40">
        <v>1965</v>
      </c>
      <c r="K32" s="46">
        <f aca="true" t="shared" si="8" ref="K32:K51">IF(J32="","",(2019-J32))</f>
        <v>54</v>
      </c>
      <c r="L32" s="163" t="str">
        <f t="shared" si="6"/>
        <v>OK</v>
      </c>
      <c r="M32" s="40" t="s">
        <v>686</v>
      </c>
    </row>
    <row r="33" spans="1:17" s="40" customFormat="1" ht="13.5">
      <c r="A33" s="40" t="s">
        <v>52</v>
      </c>
      <c r="B33" s="39" t="s">
        <v>883</v>
      </c>
      <c r="C33" s="40" t="s">
        <v>884</v>
      </c>
      <c r="D33" s="40" t="s">
        <v>881</v>
      </c>
      <c r="F33" s="40" t="str">
        <f aca="true" t="shared" si="9" ref="F33:F51">A33</f>
        <v>ぼ０２</v>
      </c>
      <c r="G33" s="40" t="str">
        <f t="shared" si="7"/>
        <v>池端誠治</v>
      </c>
      <c r="H33" s="40" t="s">
        <v>881</v>
      </c>
      <c r="I33" s="40" t="s">
        <v>882</v>
      </c>
      <c r="J33" s="40">
        <v>1972</v>
      </c>
      <c r="K33" s="46">
        <f t="shared" si="8"/>
        <v>47</v>
      </c>
      <c r="L33" s="163" t="str">
        <f t="shared" si="6"/>
        <v>OK</v>
      </c>
      <c r="M33" s="40" t="s">
        <v>809</v>
      </c>
      <c r="Q33" s="39"/>
    </row>
    <row r="34" spans="1:17" s="40" customFormat="1" ht="13.5">
      <c r="A34" s="40" t="s">
        <v>53</v>
      </c>
      <c r="B34" s="40" t="s">
        <v>885</v>
      </c>
      <c r="C34" s="40" t="s">
        <v>886</v>
      </c>
      <c r="D34" s="40" t="s">
        <v>881</v>
      </c>
      <c r="F34" s="40" t="str">
        <f t="shared" si="9"/>
        <v>ぼ０３</v>
      </c>
      <c r="G34" s="40" t="str">
        <f t="shared" si="7"/>
        <v>金谷太郎</v>
      </c>
      <c r="H34" s="40" t="s">
        <v>881</v>
      </c>
      <c r="I34" s="40" t="s">
        <v>882</v>
      </c>
      <c r="J34" s="40">
        <v>1976</v>
      </c>
      <c r="K34" s="46">
        <f t="shared" si="8"/>
        <v>43</v>
      </c>
      <c r="L34" s="163" t="str">
        <f t="shared" si="6"/>
        <v>OK</v>
      </c>
      <c r="M34" s="40" t="s">
        <v>809</v>
      </c>
      <c r="Q34" s="39"/>
    </row>
    <row r="35" spans="1:17" s="40" customFormat="1" ht="13.5">
      <c r="A35" s="40" t="s">
        <v>55</v>
      </c>
      <c r="B35" s="40" t="s">
        <v>887</v>
      </c>
      <c r="C35" s="40" t="s">
        <v>888</v>
      </c>
      <c r="D35" s="40" t="s">
        <v>881</v>
      </c>
      <c r="F35" s="40" t="str">
        <f t="shared" si="9"/>
        <v>ぼ０４</v>
      </c>
      <c r="G35" s="40" t="str">
        <f t="shared" si="7"/>
        <v>佐野望</v>
      </c>
      <c r="H35" s="40" t="s">
        <v>881</v>
      </c>
      <c r="I35" s="40" t="s">
        <v>882</v>
      </c>
      <c r="J35" s="40">
        <v>1982</v>
      </c>
      <c r="K35" s="46">
        <f t="shared" si="8"/>
        <v>37</v>
      </c>
      <c r="L35" s="163" t="str">
        <f t="shared" si="6"/>
        <v>OK</v>
      </c>
      <c r="M35" s="40" t="s">
        <v>809</v>
      </c>
      <c r="Q35" s="39"/>
    </row>
    <row r="36" spans="1:17" s="40" customFormat="1" ht="13.5">
      <c r="A36" s="40" t="s">
        <v>56</v>
      </c>
      <c r="B36" s="40" t="s">
        <v>889</v>
      </c>
      <c r="C36" s="40" t="s">
        <v>890</v>
      </c>
      <c r="D36" s="40" t="s">
        <v>881</v>
      </c>
      <c r="F36" s="40" t="str">
        <f t="shared" si="9"/>
        <v>ぼ０５</v>
      </c>
      <c r="G36" s="40" t="str">
        <f t="shared" si="7"/>
        <v>土田哲也</v>
      </c>
      <c r="H36" s="40" t="s">
        <v>881</v>
      </c>
      <c r="I36" s="40" t="s">
        <v>882</v>
      </c>
      <c r="J36" s="40">
        <v>1990</v>
      </c>
      <c r="K36" s="46">
        <f t="shared" si="8"/>
        <v>29</v>
      </c>
      <c r="L36" s="163" t="str">
        <f t="shared" si="6"/>
        <v>OK</v>
      </c>
      <c r="M36" s="40" t="s">
        <v>756</v>
      </c>
      <c r="Q36" s="39"/>
    </row>
    <row r="37" spans="1:13" s="40" customFormat="1" ht="13.5">
      <c r="A37" s="40" t="s">
        <v>58</v>
      </c>
      <c r="B37" s="113" t="s">
        <v>891</v>
      </c>
      <c r="C37" s="113" t="s">
        <v>892</v>
      </c>
      <c r="D37" s="40" t="s">
        <v>881</v>
      </c>
      <c r="F37" s="40" t="str">
        <f t="shared" si="9"/>
        <v>ぼ０６</v>
      </c>
      <c r="G37" s="40" t="str">
        <f t="shared" si="7"/>
        <v>堤内昭仁</v>
      </c>
      <c r="H37" s="40" t="s">
        <v>881</v>
      </c>
      <c r="I37" s="40" t="s">
        <v>882</v>
      </c>
      <c r="J37" s="40">
        <v>1977</v>
      </c>
      <c r="K37" s="46">
        <f t="shared" si="8"/>
        <v>42</v>
      </c>
      <c r="L37" s="163" t="str">
        <f t="shared" si="6"/>
        <v>OK</v>
      </c>
      <c r="M37" s="40" t="s">
        <v>893</v>
      </c>
    </row>
    <row r="38" spans="1:13" s="40" customFormat="1" ht="13.5">
      <c r="A38" s="40" t="s">
        <v>60</v>
      </c>
      <c r="B38" s="40" t="s">
        <v>870</v>
      </c>
      <c r="C38" s="40" t="s">
        <v>894</v>
      </c>
      <c r="D38" s="40" t="s">
        <v>881</v>
      </c>
      <c r="F38" s="40" t="str">
        <f t="shared" si="9"/>
        <v>ぼ０７</v>
      </c>
      <c r="G38" s="40" t="str">
        <f t="shared" si="7"/>
        <v>成宮康弘</v>
      </c>
      <c r="H38" s="40" t="s">
        <v>881</v>
      </c>
      <c r="I38" s="40" t="s">
        <v>882</v>
      </c>
      <c r="J38" s="40">
        <v>1970</v>
      </c>
      <c r="K38" s="46">
        <f t="shared" si="8"/>
        <v>49</v>
      </c>
      <c r="L38" s="163" t="str">
        <f t="shared" si="6"/>
        <v>OK</v>
      </c>
      <c r="M38" s="40" t="s">
        <v>809</v>
      </c>
    </row>
    <row r="39" spans="1:13" s="40" customFormat="1" ht="13.5">
      <c r="A39" s="40" t="s">
        <v>61</v>
      </c>
      <c r="B39" s="40" t="s">
        <v>895</v>
      </c>
      <c r="C39" s="40" t="s">
        <v>896</v>
      </c>
      <c r="D39" s="40" t="s">
        <v>881</v>
      </c>
      <c r="F39" s="40" t="str">
        <f t="shared" si="9"/>
        <v>ぼ０８</v>
      </c>
      <c r="G39" s="40" t="str">
        <f t="shared" si="7"/>
        <v>西川昌一</v>
      </c>
      <c r="H39" s="40" t="s">
        <v>881</v>
      </c>
      <c r="I39" s="40" t="s">
        <v>882</v>
      </c>
      <c r="J39" s="40">
        <v>1970</v>
      </c>
      <c r="K39" s="46">
        <f t="shared" si="8"/>
        <v>49</v>
      </c>
      <c r="L39" s="163" t="str">
        <f t="shared" si="6"/>
        <v>OK</v>
      </c>
      <c r="M39" s="40" t="s">
        <v>761</v>
      </c>
    </row>
    <row r="40" spans="1:13" s="40" customFormat="1" ht="13.5">
      <c r="A40" s="40" t="s">
        <v>62</v>
      </c>
      <c r="B40" s="40" t="s">
        <v>897</v>
      </c>
      <c r="C40" s="40" t="s">
        <v>898</v>
      </c>
      <c r="D40" s="40" t="s">
        <v>881</v>
      </c>
      <c r="F40" s="40" t="str">
        <f t="shared" si="9"/>
        <v>ぼ０９</v>
      </c>
      <c r="G40" s="40" t="str">
        <f t="shared" si="7"/>
        <v>古市卓志</v>
      </c>
      <c r="H40" s="40" t="s">
        <v>881</v>
      </c>
      <c r="I40" s="40" t="s">
        <v>882</v>
      </c>
      <c r="J40" s="40">
        <v>1974</v>
      </c>
      <c r="K40" s="46">
        <f t="shared" si="8"/>
        <v>45</v>
      </c>
      <c r="L40" s="163" t="str">
        <f t="shared" si="6"/>
        <v>OK</v>
      </c>
      <c r="M40" s="40" t="s">
        <v>809</v>
      </c>
    </row>
    <row r="41" spans="1:13" s="40" customFormat="1" ht="13.5">
      <c r="A41" s="40" t="s">
        <v>63</v>
      </c>
      <c r="B41" s="40" t="s">
        <v>899</v>
      </c>
      <c r="C41" s="40" t="s">
        <v>900</v>
      </c>
      <c r="D41" s="40" t="s">
        <v>881</v>
      </c>
      <c r="F41" s="40" t="str">
        <f t="shared" si="9"/>
        <v>ぼ１０</v>
      </c>
      <c r="G41" s="40" t="str">
        <f t="shared" si="7"/>
        <v>八木篤司</v>
      </c>
      <c r="H41" s="40" t="s">
        <v>881</v>
      </c>
      <c r="I41" s="40" t="s">
        <v>882</v>
      </c>
      <c r="J41" s="40">
        <v>1973</v>
      </c>
      <c r="K41" s="46">
        <f t="shared" si="8"/>
        <v>46</v>
      </c>
      <c r="L41" s="163" t="str">
        <f t="shared" si="6"/>
        <v>OK</v>
      </c>
      <c r="M41" s="40" t="s">
        <v>809</v>
      </c>
    </row>
    <row r="42" spans="1:13" s="40" customFormat="1" ht="13.5">
      <c r="A42" s="40" t="s">
        <v>64</v>
      </c>
      <c r="B42" s="41" t="s">
        <v>901</v>
      </c>
      <c r="C42" s="41" t="s">
        <v>902</v>
      </c>
      <c r="D42" s="40" t="s">
        <v>881</v>
      </c>
      <c r="F42" s="40" t="str">
        <f t="shared" si="9"/>
        <v>ぼ１１</v>
      </c>
      <c r="G42" s="40" t="str">
        <f t="shared" si="7"/>
        <v>伊吹邦子</v>
      </c>
      <c r="H42" s="40" t="s">
        <v>881</v>
      </c>
      <c r="I42" s="40" t="s">
        <v>753</v>
      </c>
      <c r="J42" s="40">
        <v>1969</v>
      </c>
      <c r="K42" s="46">
        <f t="shared" si="8"/>
        <v>50</v>
      </c>
      <c r="L42" s="163" t="str">
        <f t="shared" si="6"/>
        <v>OK</v>
      </c>
      <c r="M42" s="40" t="s">
        <v>809</v>
      </c>
    </row>
    <row r="43" spans="1:13" s="40" customFormat="1" ht="13.5">
      <c r="A43" s="40" t="s">
        <v>65</v>
      </c>
      <c r="B43" s="41" t="s">
        <v>903</v>
      </c>
      <c r="C43" s="41" t="s">
        <v>904</v>
      </c>
      <c r="D43" s="40" t="s">
        <v>881</v>
      </c>
      <c r="F43" s="40" t="str">
        <f t="shared" si="9"/>
        <v>ぼ１２</v>
      </c>
      <c r="G43" s="40" t="str">
        <f t="shared" si="7"/>
        <v>木村美香</v>
      </c>
      <c r="H43" s="40" t="s">
        <v>881</v>
      </c>
      <c r="I43" s="40" t="s">
        <v>753</v>
      </c>
      <c r="J43" s="40">
        <v>1962</v>
      </c>
      <c r="K43" s="46">
        <f t="shared" si="8"/>
        <v>57</v>
      </c>
      <c r="L43" s="163" t="str">
        <f t="shared" si="6"/>
        <v>OK</v>
      </c>
      <c r="M43" s="40" t="s">
        <v>761</v>
      </c>
    </row>
    <row r="44" spans="1:17" s="40" customFormat="1" ht="13.5">
      <c r="A44" s="40" t="s">
        <v>66</v>
      </c>
      <c r="B44" s="41" t="s">
        <v>905</v>
      </c>
      <c r="C44" s="41" t="s">
        <v>906</v>
      </c>
      <c r="D44" s="40" t="s">
        <v>881</v>
      </c>
      <c r="F44" s="40" t="str">
        <f t="shared" si="9"/>
        <v>ぼ１３</v>
      </c>
      <c r="G44" s="40" t="str">
        <f t="shared" si="7"/>
        <v>佐竹昌子</v>
      </c>
      <c r="H44" s="40" t="s">
        <v>881</v>
      </c>
      <c r="I44" s="40" t="s">
        <v>753</v>
      </c>
      <c r="J44" s="40">
        <v>1958</v>
      </c>
      <c r="K44" s="46">
        <f t="shared" si="8"/>
        <v>61</v>
      </c>
      <c r="L44" s="163" t="str">
        <f t="shared" si="6"/>
        <v>OK</v>
      </c>
      <c r="M44" s="40" t="s">
        <v>809</v>
      </c>
      <c r="Q44" s="39"/>
    </row>
    <row r="45" spans="1:17" s="40" customFormat="1" ht="13.5">
      <c r="A45" s="40" t="s">
        <v>67</v>
      </c>
      <c r="B45" s="165" t="s">
        <v>887</v>
      </c>
      <c r="C45" s="165" t="s">
        <v>907</v>
      </c>
      <c r="D45" s="40" t="s">
        <v>881</v>
      </c>
      <c r="F45" s="40" t="str">
        <f t="shared" si="9"/>
        <v>ぼ１４</v>
      </c>
      <c r="G45" s="40" t="str">
        <f t="shared" si="7"/>
        <v>佐野香織</v>
      </c>
      <c r="H45" s="40" t="s">
        <v>881</v>
      </c>
      <c r="I45" s="40" t="s">
        <v>753</v>
      </c>
      <c r="J45" s="40">
        <v>1986</v>
      </c>
      <c r="K45" s="46">
        <f t="shared" si="8"/>
        <v>33</v>
      </c>
      <c r="L45" s="163" t="str">
        <f t="shared" si="6"/>
        <v>OK</v>
      </c>
      <c r="M45" s="40" t="s">
        <v>809</v>
      </c>
      <c r="Q45" s="39"/>
    </row>
    <row r="46" spans="1:17" s="40" customFormat="1" ht="13.5">
      <c r="A46" s="40" t="s">
        <v>68</v>
      </c>
      <c r="B46" s="41" t="s">
        <v>908</v>
      </c>
      <c r="C46" s="41" t="s">
        <v>909</v>
      </c>
      <c r="D46" s="40" t="s">
        <v>881</v>
      </c>
      <c r="F46" s="40" t="str">
        <f t="shared" si="9"/>
        <v>ぼ１５</v>
      </c>
      <c r="G46" s="40" t="str">
        <f t="shared" si="7"/>
        <v>筒井珠世</v>
      </c>
      <c r="H46" s="40" t="s">
        <v>881</v>
      </c>
      <c r="I46" s="40" t="s">
        <v>753</v>
      </c>
      <c r="J46" s="40">
        <v>1967</v>
      </c>
      <c r="K46" s="46">
        <f t="shared" si="8"/>
        <v>52</v>
      </c>
      <c r="L46" s="163" t="str">
        <f t="shared" si="6"/>
        <v>OK</v>
      </c>
      <c r="M46" s="40" t="s">
        <v>809</v>
      </c>
      <c r="Q46" s="39"/>
    </row>
    <row r="47" spans="1:17" s="40" customFormat="1" ht="13.5">
      <c r="A47" s="40" t="s">
        <v>69</v>
      </c>
      <c r="B47" s="41" t="s">
        <v>819</v>
      </c>
      <c r="C47" s="41" t="s">
        <v>910</v>
      </c>
      <c r="D47" s="40" t="s">
        <v>881</v>
      </c>
      <c r="F47" s="40" t="str">
        <f t="shared" si="9"/>
        <v>ぼ１６</v>
      </c>
      <c r="G47" s="40" t="str">
        <f t="shared" si="7"/>
        <v>中村千春</v>
      </c>
      <c r="H47" s="40" t="s">
        <v>881</v>
      </c>
      <c r="I47" s="40" t="s">
        <v>753</v>
      </c>
      <c r="J47" s="40">
        <v>1961</v>
      </c>
      <c r="K47" s="46">
        <f t="shared" si="8"/>
        <v>58</v>
      </c>
      <c r="L47" s="163" t="str">
        <f t="shared" si="6"/>
        <v>OK</v>
      </c>
      <c r="M47" s="40" t="s">
        <v>745</v>
      </c>
      <c r="Q47" s="39"/>
    </row>
    <row r="48" spans="1:17" s="40" customFormat="1" ht="13.5">
      <c r="A48" s="40" t="s">
        <v>71</v>
      </c>
      <c r="B48" s="41" t="s">
        <v>911</v>
      </c>
      <c r="C48" s="41" t="s">
        <v>912</v>
      </c>
      <c r="D48" s="40" t="s">
        <v>881</v>
      </c>
      <c r="F48" s="40" t="str">
        <f t="shared" si="9"/>
        <v>ぼ１７</v>
      </c>
      <c r="G48" s="40" t="str">
        <f t="shared" si="7"/>
        <v>橋本真理</v>
      </c>
      <c r="H48" s="40" t="s">
        <v>881</v>
      </c>
      <c r="I48" s="40" t="s">
        <v>753</v>
      </c>
      <c r="J48" s="40">
        <v>1977</v>
      </c>
      <c r="K48" s="46">
        <f t="shared" si="8"/>
        <v>42</v>
      </c>
      <c r="L48" s="163" t="str">
        <f t="shared" si="6"/>
        <v>OK</v>
      </c>
      <c r="M48" s="40" t="s">
        <v>756</v>
      </c>
      <c r="Q48" s="39"/>
    </row>
    <row r="49" spans="1:17" s="40" customFormat="1" ht="13.5">
      <c r="A49" s="40" t="s">
        <v>73</v>
      </c>
      <c r="B49" s="41" t="s">
        <v>913</v>
      </c>
      <c r="C49" s="41" t="s">
        <v>914</v>
      </c>
      <c r="D49" s="40" t="s">
        <v>881</v>
      </c>
      <c r="F49" s="40" t="str">
        <f t="shared" si="9"/>
        <v>ぼ１８</v>
      </c>
      <c r="G49" s="40" t="str">
        <f t="shared" si="7"/>
        <v>藤田博美</v>
      </c>
      <c r="H49" s="40" t="s">
        <v>881</v>
      </c>
      <c r="I49" s="40" t="s">
        <v>753</v>
      </c>
      <c r="J49" s="40">
        <v>1970</v>
      </c>
      <c r="K49" s="46">
        <f t="shared" si="8"/>
        <v>49</v>
      </c>
      <c r="L49" s="163" t="str">
        <f t="shared" si="6"/>
        <v>OK</v>
      </c>
      <c r="M49" s="40" t="s">
        <v>809</v>
      </c>
      <c r="Q49" s="39"/>
    </row>
    <row r="50" spans="1:17" s="40" customFormat="1" ht="13.5">
      <c r="A50" s="40" t="s">
        <v>74</v>
      </c>
      <c r="B50" s="41" t="s">
        <v>915</v>
      </c>
      <c r="C50" s="41" t="s">
        <v>916</v>
      </c>
      <c r="D50" s="40" t="s">
        <v>881</v>
      </c>
      <c r="F50" s="40" t="str">
        <f t="shared" si="9"/>
        <v>ぼ１９</v>
      </c>
      <c r="G50" s="40" t="str">
        <f t="shared" si="7"/>
        <v>藤原泰子</v>
      </c>
      <c r="H50" s="40" t="s">
        <v>881</v>
      </c>
      <c r="I50" s="40" t="s">
        <v>753</v>
      </c>
      <c r="J50" s="40">
        <v>1965</v>
      </c>
      <c r="K50" s="46">
        <f t="shared" si="8"/>
        <v>54</v>
      </c>
      <c r="L50" s="163" t="str">
        <f t="shared" si="6"/>
        <v>OK</v>
      </c>
      <c r="M50" s="40" t="s">
        <v>745</v>
      </c>
      <c r="Q50" s="39"/>
    </row>
    <row r="51" spans="1:17" s="40" customFormat="1" ht="13.5">
      <c r="A51" s="40" t="s">
        <v>75</v>
      </c>
      <c r="B51" s="41" t="s">
        <v>917</v>
      </c>
      <c r="C51" s="41" t="s">
        <v>918</v>
      </c>
      <c r="D51" s="40" t="s">
        <v>881</v>
      </c>
      <c r="F51" s="40" t="str">
        <f t="shared" si="9"/>
        <v>ぼ２０</v>
      </c>
      <c r="G51" s="40" t="str">
        <f t="shared" si="7"/>
        <v>日髙眞規子</v>
      </c>
      <c r="H51" s="40" t="s">
        <v>881</v>
      </c>
      <c r="I51" s="40" t="s">
        <v>753</v>
      </c>
      <c r="J51" s="40">
        <v>1963</v>
      </c>
      <c r="K51" s="46">
        <f t="shared" si="8"/>
        <v>56</v>
      </c>
      <c r="L51" s="163" t="str">
        <f t="shared" si="6"/>
        <v>OK</v>
      </c>
      <c r="M51" s="40" t="s">
        <v>756</v>
      </c>
      <c r="Q51" s="39"/>
    </row>
    <row r="52" spans="1:17" s="40" customFormat="1" ht="13.5">
      <c r="A52" s="40" t="s">
        <v>78</v>
      </c>
      <c r="B52" s="41"/>
      <c r="C52" s="41"/>
      <c r="I52" s="41"/>
      <c r="K52" s="46"/>
      <c r="L52" s="163">
        <f t="shared" si="6"/>
      </c>
      <c r="Q52" s="39"/>
    </row>
    <row r="53" spans="2:17" s="40" customFormat="1" ht="13.5">
      <c r="B53" s="41"/>
      <c r="C53" s="41"/>
      <c r="I53" s="41"/>
      <c r="K53" s="46"/>
      <c r="L53" s="163">
        <f t="shared" si="6"/>
      </c>
      <c r="Q53" s="39"/>
    </row>
    <row r="54" spans="2:17" s="40" customFormat="1" ht="13.5">
      <c r="B54" s="41"/>
      <c r="C54" s="41"/>
      <c r="I54" s="41"/>
      <c r="K54" s="46"/>
      <c r="L54" s="163">
        <f t="shared" si="6"/>
      </c>
      <c r="Q54" s="39"/>
    </row>
    <row r="55" spans="2:17" s="40" customFormat="1" ht="13.5">
      <c r="B55" s="41"/>
      <c r="C55" s="41"/>
      <c r="I55" s="41"/>
      <c r="K55" s="46"/>
      <c r="L55" s="163">
        <f t="shared" si="6"/>
      </c>
      <c r="Q55" s="39"/>
    </row>
    <row r="56" spans="2:17" s="40" customFormat="1" ht="13.5">
      <c r="B56" s="41"/>
      <c r="C56" s="41"/>
      <c r="I56" s="41"/>
      <c r="K56" s="46"/>
      <c r="L56" s="163">
        <f t="shared" si="6"/>
      </c>
      <c r="Q56" s="39"/>
    </row>
    <row r="57" spans="2:17" s="40" customFormat="1" ht="13.5">
      <c r="B57" s="41"/>
      <c r="C57" s="41"/>
      <c r="I57" s="41"/>
      <c r="K57" s="46"/>
      <c r="L57" s="163">
        <f t="shared" si="6"/>
      </c>
      <c r="Q57" s="112"/>
    </row>
    <row r="58" spans="2:17" s="40" customFormat="1" ht="13.5">
      <c r="B58" s="41"/>
      <c r="C58" s="41"/>
      <c r="I58" s="41"/>
      <c r="K58" s="46"/>
      <c r="L58" s="163">
        <f t="shared" si="6"/>
      </c>
      <c r="Q58" s="112"/>
    </row>
    <row r="59" spans="2:17" s="40" customFormat="1" ht="13.5">
      <c r="B59" s="41"/>
      <c r="C59" s="41"/>
      <c r="I59" s="41"/>
      <c r="K59" s="46"/>
      <c r="L59" s="163">
        <f t="shared" si="6"/>
      </c>
      <c r="Q59" s="112"/>
    </row>
    <row r="60" spans="2:17" s="40" customFormat="1" ht="13.5">
      <c r="B60" s="113"/>
      <c r="C60" s="113"/>
      <c r="E60" s="157"/>
      <c r="J60" s="114"/>
      <c r="K60" s="46"/>
      <c r="L60" s="163">
        <f t="shared" si="6"/>
      </c>
      <c r="M60" s="114"/>
      <c r="Q60" s="112"/>
    </row>
    <row r="61" spans="1:17" s="147" customFormat="1" ht="13.5">
      <c r="A61" s="166"/>
      <c r="B61" s="41"/>
      <c r="C61" s="41"/>
      <c r="D61" s="40"/>
      <c r="E61" s="40"/>
      <c r="F61" s="40"/>
      <c r="G61" s="40"/>
      <c r="H61" s="40"/>
      <c r="I61" s="41"/>
      <c r="J61" s="40"/>
      <c r="K61" s="46"/>
      <c r="L61" s="163">
        <f t="shared" si="6"/>
      </c>
      <c r="M61" s="40"/>
      <c r="Q61" s="128"/>
    </row>
    <row r="62" spans="9:17" s="147" customFormat="1" ht="13.5">
      <c r="I62" s="167"/>
      <c r="L62" s="163">
        <f t="shared" si="6"/>
      </c>
      <c r="Q62" s="128"/>
    </row>
    <row r="63" spans="12:17" s="157" customFormat="1" ht="13.5">
      <c r="L63" s="163">
        <f t="shared" si="6"/>
      </c>
      <c r="Q63" s="128"/>
    </row>
    <row r="64" spans="2:17" s="147" customFormat="1" ht="13.5">
      <c r="B64" s="167"/>
      <c r="C64" s="167"/>
      <c r="K64" s="137"/>
      <c r="L64" s="163">
        <f t="shared" si="6"/>
      </c>
      <c r="Q64" s="128"/>
    </row>
    <row r="65" spans="2:17" s="147" customFormat="1" ht="13.5">
      <c r="B65" s="167"/>
      <c r="C65" s="167"/>
      <c r="K65" s="137"/>
      <c r="L65" s="163">
        <f t="shared" si="6"/>
      </c>
      <c r="Q65" s="128"/>
    </row>
    <row r="66" spans="2:17" s="147" customFormat="1" ht="13.5">
      <c r="B66" s="167"/>
      <c r="C66" s="167"/>
      <c r="K66" s="137"/>
      <c r="L66" s="163">
        <f t="shared" si="6"/>
      </c>
      <c r="Q66" s="128"/>
    </row>
    <row r="67" spans="2:17" s="147" customFormat="1" ht="13.5">
      <c r="B67" s="167"/>
      <c r="C67" s="167"/>
      <c r="K67" s="137"/>
      <c r="L67" s="163">
        <f t="shared" si="6"/>
      </c>
      <c r="Q67" s="128"/>
    </row>
    <row r="68" spans="2:17" s="147" customFormat="1" ht="13.5">
      <c r="B68" s="167"/>
      <c r="C68" s="167"/>
      <c r="K68" s="137"/>
      <c r="L68" s="163">
        <f t="shared" si="6"/>
      </c>
      <c r="Q68" s="128"/>
    </row>
    <row r="69" spans="2:17" s="147" customFormat="1" ht="13.5">
      <c r="B69" s="167"/>
      <c r="C69" s="167"/>
      <c r="K69" s="137"/>
      <c r="L69" s="163">
        <f t="shared" si="6"/>
      </c>
      <c r="Q69" s="128"/>
    </row>
    <row r="70" spans="2:17" s="147" customFormat="1" ht="13.5">
      <c r="B70" s="167"/>
      <c r="C70" s="167"/>
      <c r="K70" s="137"/>
      <c r="L70" s="163">
        <f t="shared" si="6"/>
      </c>
      <c r="Q70" s="128"/>
    </row>
    <row r="71" spans="2:17" s="147" customFormat="1" ht="13.5">
      <c r="B71" s="167"/>
      <c r="C71" s="167"/>
      <c r="K71" s="137"/>
      <c r="L71" s="163">
        <f t="shared" si="6"/>
      </c>
      <c r="Q71" s="128"/>
    </row>
    <row r="72" spans="1:15" s="169" customFormat="1" ht="13.5">
      <c r="A72" s="129"/>
      <c r="B72" s="130"/>
      <c r="C72" s="130"/>
      <c r="D72" s="129"/>
      <c r="E72" s="168"/>
      <c r="F72" s="136"/>
      <c r="G72" s="38"/>
      <c r="H72" s="129"/>
      <c r="I72" s="136"/>
      <c r="J72" s="168"/>
      <c r="K72" s="137"/>
      <c r="L72" s="163">
        <f t="shared" si="6"/>
      </c>
      <c r="N72" s="31"/>
      <c r="O72" s="31"/>
    </row>
    <row r="73" spans="1:15" s="169" customFormat="1" ht="13.5">
      <c r="A73" s="129"/>
      <c r="B73" s="130"/>
      <c r="C73" s="130"/>
      <c r="D73" s="129"/>
      <c r="E73" s="168"/>
      <c r="F73" s="136"/>
      <c r="G73" s="38"/>
      <c r="H73" s="129"/>
      <c r="I73" s="136"/>
      <c r="J73" s="168"/>
      <c r="K73" s="137"/>
      <c r="L73" s="163">
        <f t="shared" si="6"/>
      </c>
      <c r="N73" s="31"/>
      <c r="O73" s="31"/>
    </row>
    <row r="74" spans="1:15" s="169" customFormat="1" ht="13.5">
      <c r="A74" s="129"/>
      <c r="B74" s="130"/>
      <c r="C74" s="130"/>
      <c r="D74" s="129"/>
      <c r="E74" s="168"/>
      <c r="F74" s="136"/>
      <c r="G74" s="38"/>
      <c r="H74" s="129"/>
      <c r="I74" s="136"/>
      <c r="J74" s="168"/>
      <c r="K74" s="137"/>
      <c r="L74" s="163">
        <f t="shared" si="6"/>
      </c>
      <c r="N74" s="31"/>
      <c r="O74" s="31"/>
    </row>
    <row r="75" spans="1:12" s="171" customFormat="1" ht="13.5">
      <c r="A75" s="131"/>
      <c r="B75" s="128"/>
      <c r="C75" s="819" t="s">
        <v>81</v>
      </c>
      <c r="D75" s="819"/>
      <c r="E75" s="820"/>
      <c r="F75" s="820"/>
      <c r="G75" s="820"/>
      <c r="H75" s="820"/>
      <c r="I75" s="820"/>
      <c r="J75" s="168"/>
      <c r="K75" s="137"/>
      <c r="L75" s="163">
        <f t="shared" si="6"/>
      </c>
    </row>
    <row r="76" spans="1:12" s="171" customFormat="1" ht="13.5">
      <c r="A76" s="131"/>
      <c r="B76" s="128"/>
      <c r="C76" s="819"/>
      <c r="D76" s="819"/>
      <c r="E76" s="820"/>
      <c r="F76" s="820"/>
      <c r="G76" s="820"/>
      <c r="H76" s="820"/>
      <c r="I76" s="820"/>
      <c r="J76" s="168"/>
      <c r="K76" s="137"/>
      <c r="L76" s="163">
        <f t="shared" si="6"/>
      </c>
    </row>
    <row r="77" spans="1:13" s="116" customFormat="1" ht="13.5">
      <c r="A77" s="172"/>
      <c r="B77" s="34" t="s">
        <v>82</v>
      </c>
      <c r="C77" s="34"/>
      <c r="D77" s="34"/>
      <c r="E77" s="172"/>
      <c r="F77" s="173"/>
      <c r="G77" s="31" t="s">
        <v>37</v>
      </c>
      <c r="H77" s="31" t="s">
        <v>38</v>
      </c>
      <c r="I77" s="172"/>
      <c r="J77" s="172"/>
      <c r="K77" s="174"/>
      <c r="L77" s="163"/>
      <c r="M77" s="172"/>
    </row>
    <row r="78" spans="1:13" s="116" customFormat="1" ht="13.5">
      <c r="A78" s="172"/>
      <c r="B78" s="34" t="s">
        <v>83</v>
      </c>
      <c r="C78" s="34"/>
      <c r="D78" s="34"/>
      <c r="E78" s="172"/>
      <c r="F78" s="173"/>
      <c r="G78" s="33">
        <v>16</v>
      </c>
      <c r="H78" s="47">
        <v>0.27586206896551724</v>
      </c>
      <c r="I78" s="172"/>
      <c r="J78" s="172"/>
      <c r="K78" s="174"/>
      <c r="L78" s="163"/>
      <c r="M78" s="172"/>
    </row>
    <row r="79" spans="1:13" s="116" customFormat="1" ht="13.5">
      <c r="A79" s="31" t="s">
        <v>84</v>
      </c>
      <c r="B79" s="48" t="s">
        <v>919</v>
      </c>
      <c r="C79" s="48" t="s">
        <v>920</v>
      </c>
      <c r="D79" s="34" t="s">
        <v>83</v>
      </c>
      <c r="E79" s="31"/>
      <c r="F79" s="173" t="s">
        <v>84</v>
      </c>
      <c r="G79" s="40" t="str">
        <f aca="true" t="shared" si="10" ref="G79:G136">B79&amp;C79</f>
        <v>赤木　拓</v>
      </c>
      <c r="H79" s="34" t="s">
        <v>82</v>
      </c>
      <c r="I79" s="34" t="s">
        <v>41</v>
      </c>
      <c r="J79" s="44">
        <v>1980</v>
      </c>
      <c r="K79" s="174">
        <v>38</v>
      </c>
      <c r="L79" s="163" t="str">
        <f aca="true" t="shared" si="11" ref="L79:L110">IF(G79="","",IF(COUNTIF($G$6:$G$592,G79)&gt;1,"2重登録","OK"))</f>
        <v>OK</v>
      </c>
      <c r="M79" s="118" t="s">
        <v>734</v>
      </c>
    </row>
    <row r="80" spans="1:13" s="116" customFormat="1" ht="13.5">
      <c r="A80" s="31" t="s">
        <v>87</v>
      </c>
      <c r="B80" s="48" t="s">
        <v>140</v>
      </c>
      <c r="C80" s="48" t="s">
        <v>141</v>
      </c>
      <c r="D80" s="34" t="s">
        <v>83</v>
      </c>
      <c r="E80" s="31"/>
      <c r="F80" s="173" t="s">
        <v>87</v>
      </c>
      <c r="G80" s="40" t="str">
        <f t="shared" si="10"/>
        <v>秋山太助</v>
      </c>
      <c r="H80" s="34" t="s">
        <v>82</v>
      </c>
      <c r="I80" s="34" t="s">
        <v>41</v>
      </c>
      <c r="J80" s="44">
        <v>1975</v>
      </c>
      <c r="K80" s="174">
        <v>43</v>
      </c>
      <c r="L80" s="163" t="str">
        <f t="shared" si="11"/>
        <v>OK</v>
      </c>
      <c r="M80" s="115" t="s">
        <v>688</v>
      </c>
    </row>
    <row r="81" spans="1:13" s="116" customFormat="1" ht="13.5">
      <c r="A81" s="31" t="s">
        <v>90</v>
      </c>
      <c r="B81" s="31" t="s">
        <v>32</v>
      </c>
      <c r="C81" s="31" t="s">
        <v>921</v>
      </c>
      <c r="D81" s="34" t="s">
        <v>83</v>
      </c>
      <c r="E81" s="31"/>
      <c r="F81" s="173" t="s">
        <v>90</v>
      </c>
      <c r="G81" s="40" t="str">
        <f t="shared" si="10"/>
        <v>浅田　光</v>
      </c>
      <c r="H81" s="34" t="s">
        <v>82</v>
      </c>
      <c r="I81" s="34" t="s">
        <v>41</v>
      </c>
      <c r="J81" s="44">
        <v>1985</v>
      </c>
      <c r="K81" s="174">
        <v>33</v>
      </c>
      <c r="L81" s="163" t="str">
        <f t="shared" si="11"/>
        <v>OK</v>
      </c>
      <c r="M81" s="115" t="s">
        <v>688</v>
      </c>
    </row>
    <row r="82" spans="1:13" s="116" customFormat="1" ht="13.5">
      <c r="A82" s="31" t="s">
        <v>92</v>
      </c>
      <c r="B82" s="48" t="s">
        <v>922</v>
      </c>
      <c r="C82" s="37" t="s">
        <v>97</v>
      </c>
      <c r="D82" s="34" t="s">
        <v>83</v>
      </c>
      <c r="E82" s="31"/>
      <c r="F82" s="173" t="s">
        <v>92</v>
      </c>
      <c r="G82" s="40" t="str">
        <f t="shared" si="10"/>
        <v>荒浪順次</v>
      </c>
      <c r="H82" s="34" t="s">
        <v>82</v>
      </c>
      <c r="I82" s="34" t="s">
        <v>41</v>
      </c>
      <c r="J82" s="44">
        <v>1977</v>
      </c>
      <c r="K82" s="174">
        <v>41</v>
      </c>
      <c r="L82" s="163" t="str">
        <f t="shared" si="11"/>
        <v>OK</v>
      </c>
      <c r="M82" s="118" t="s">
        <v>702</v>
      </c>
    </row>
    <row r="83" spans="1:13" s="116" customFormat="1" ht="13.5">
      <c r="A83" s="31" t="s">
        <v>93</v>
      </c>
      <c r="B83" s="37" t="s">
        <v>923</v>
      </c>
      <c r="C83" s="37" t="s">
        <v>133</v>
      </c>
      <c r="D83" s="34" t="s">
        <v>83</v>
      </c>
      <c r="E83" s="31"/>
      <c r="F83" s="173" t="s">
        <v>134</v>
      </c>
      <c r="G83" s="40" t="str">
        <f t="shared" si="10"/>
        <v>井澤　匡志</v>
      </c>
      <c r="H83" s="34" t="s">
        <v>82</v>
      </c>
      <c r="I83" s="34" t="s">
        <v>41</v>
      </c>
      <c r="J83" s="44">
        <v>1967</v>
      </c>
      <c r="K83" s="174">
        <v>51</v>
      </c>
      <c r="L83" s="163" t="str">
        <f t="shared" si="11"/>
        <v>OK</v>
      </c>
      <c r="M83" s="138" t="s">
        <v>924</v>
      </c>
    </row>
    <row r="84" spans="1:13" s="116" customFormat="1" ht="13.5">
      <c r="A84" s="31" t="s">
        <v>96</v>
      </c>
      <c r="B84" s="48" t="s">
        <v>925</v>
      </c>
      <c r="C84" s="37" t="s">
        <v>926</v>
      </c>
      <c r="D84" s="34" t="s">
        <v>83</v>
      </c>
      <c r="E84" s="31"/>
      <c r="F84" s="173" t="s">
        <v>155</v>
      </c>
      <c r="G84" s="40" t="str">
        <f t="shared" si="10"/>
        <v>石田文彦</v>
      </c>
      <c r="H84" s="34" t="s">
        <v>82</v>
      </c>
      <c r="I84" s="34" t="s">
        <v>41</v>
      </c>
      <c r="J84" s="44">
        <v>1993</v>
      </c>
      <c r="K84" s="174">
        <v>25</v>
      </c>
      <c r="L84" s="163" t="str">
        <f t="shared" si="11"/>
        <v>OK</v>
      </c>
      <c r="M84" s="115" t="s">
        <v>714</v>
      </c>
    </row>
    <row r="85" spans="1:13" s="116" customFormat="1" ht="13.5">
      <c r="A85" s="31" t="s">
        <v>99</v>
      </c>
      <c r="B85" s="37" t="s">
        <v>160</v>
      </c>
      <c r="C85" s="37" t="s">
        <v>927</v>
      </c>
      <c r="D85" s="34" t="s">
        <v>83</v>
      </c>
      <c r="E85" s="31"/>
      <c r="F85" s="173" t="s">
        <v>99</v>
      </c>
      <c r="G85" s="40" t="str">
        <f t="shared" si="10"/>
        <v>一色　　翼</v>
      </c>
      <c r="H85" s="34" t="s">
        <v>82</v>
      </c>
      <c r="I85" s="34" t="s">
        <v>41</v>
      </c>
      <c r="J85" s="44">
        <v>1984</v>
      </c>
      <c r="K85" s="174">
        <v>34</v>
      </c>
      <c r="L85" s="163" t="str">
        <f t="shared" si="11"/>
        <v>OK</v>
      </c>
      <c r="M85" s="115" t="s">
        <v>714</v>
      </c>
    </row>
    <row r="86" spans="1:13" s="116" customFormat="1" ht="13.5">
      <c r="A86" s="31" t="s">
        <v>100</v>
      </c>
      <c r="B86" s="37" t="s">
        <v>19</v>
      </c>
      <c r="C86" s="37" t="s">
        <v>115</v>
      </c>
      <c r="D86" s="34" t="s">
        <v>83</v>
      </c>
      <c r="E86" s="31"/>
      <c r="F86" s="173" t="s">
        <v>100</v>
      </c>
      <c r="G86" s="40" t="str">
        <f t="shared" si="10"/>
        <v>牛尾紳之介</v>
      </c>
      <c r="H86" s="34" t="s">
        <v>82</v>
      </c>
      <c r="I86" s="34" t="s">
        <v>41</v>
      </c>
      <c r="J86" s="44">
        <v>1984</v>
      </c>
      <c r="K86" s="174">
        <v>34</v>
      </c>
      <c r="L86" s="163" t="str">
        <f t="shared" si="11"/>
        <v>OK</v>
      </c>
      <c r="M86" s="115" t="s">
        <v>688</v>
      </c>
    </row>
    <row r="87" spans="1:13" s="116" customFormat="1" ht="13.5">
      <c r="A87" s="31" t="s">
        <v>101</v>
      </c>
      <c r="B87" s="48" t="s">
        <v>149</v>
      </c>
      <c r="C87" s="48" t="s">
        <v>150</v>
      </c>
      <c r="D87" s="34" t="s">
        <v>83</v>
      </c>
      <c r="E87" s="31"/>
      <c r="F87" s="173" t="s">
        <v>101</v>
      </c>
      <c r="G87" s="40" t="str">
        <f t="shared" si="10"/>
        <v>太田圭亮</v>
      </c>
      <c r="H87" s="34" t="s">
        <v>82</v>
      </c>
      <c r="I87" s="34" t="s">
        <v>41</v>
      </c>
      <c r="J87" s="44">
        <v>1981</v>
      </c>
      <c r="K87" s="174">
        <v>37</v>
      </c>
      <c r="L87" s="163" t="str">
        <f t="shared" si="11"/>
        <v>OK</v>
      </c>
      <c r="M87" s="118" t="s">
        <v>734</v>
      </c>
    </row>
    <row r="88" spans="1:13" s="116" customFormat="1" ht="13.5">
      <c r="A88" s="31" t="s">
        <v>104</v>
      </c>
      <c r="B88" s="37" t="s">
        <v>110</v>
      </c>
      <c r="C88" s="37" t="s">
        <v>111</v>
      </c>
      <c r="D88" s="34" t="s">
        <v>83</v>
      </c>
      <c r="E88" s="31"/>
      <c r="F88" s="173" t="s">
        <v>104</v>
      </c>
      <c r="G88" s="40" t="str">
        <f t="shared" si="10"/>
        <v>岡本　彰</v>
      </c>
      <c r="H88" s="34" t="s">
        <v>82</v>
      </c>
      <c r="I88" s="34" t="s">
        <v>41</v>
      </c>
      <c r="J88" s="44">
        <v>1986</v>
      </c>
      <c r="K88" s="174">
        <v>32</v>
      </c>
      <c r="L88" s="163" t="str">
        <f t="shared" si="11"/>
        <v>OK</v>
      </c>
      <c r="M88" s="118" t="s">
        <v>734</v>
      </c>
    </row>
    <row r="89" spans="1:13" s="116" customFormat="1" ht="13.5">
      <c r="A89" s="31" t="s">
        <v>105</v>
      </c>
      <c r="B89" s="48" t="s">
        <v>14</v>
      </c>
      <c r="C89" s="48" t="s">
        <v>85</v>
      </c>
      <c r="D89" s="34" t="s">
        <v>83</v>
      </c>
      <c r="E89" s="31"/>
      <c r="F89" s="173" t="s">
        <v>105</v>
      </c>
      <c r="G89" s="40" t="str">
        <f t="shared" si="10"/>
        <v>片岡春己</v>
      </c>
      <c r="H89" s="34" t="s">
        <v>82</v>
      </c>
      <c r="I89" s="34" t="s">
        <v>41</v>
      </c>
      <c r="J89" s="44">
        <v>1953</v>
      </c>
      <c r="K89" s="174">
        <v>65</v>
      </c>
      <c r="L89" s="163" t="str">
        <f t="shared" si="11"/>
        <v>OK</v>
      </c>
      <c r="M89" s="115" t="s">
        <v>688</v>
      </c>
    </row>
    <row r="90" spans="1:13" s="116" customFormat="1" ht="13.5">
      <c r="A90" s="31" t="s">
        <v>108</v>
      </c>
      <c r="B90" s="31" t="s">
        <v>130</v>
      </c>
      <c r="C90" s="50" t="s">
        <v>131</v>
      </c>
      <c r="D90" s="34" t="s">
        <v>83</v>
      </c>
      <c r="E90" s="31"/>
      <c r="F90" s="173" t="s">
        <v>108</v>
      </c>
      <c r="G90" s="40" t="str">
        <f t="shared" si="10"/>
        <v>兼古翔太</v>
      </c>
      <c r="H90" s="34" t="s">
        <v>82</v>
      </c>
      <c r="I90" s="34" t="s">
        <v>41</v>
      </c>
      <c r="J90" s="44">
        <v>1989</v>
      </c>
      <c r="K90" s="174">
        <v>29</v>
      </c>
      <c r="L90" s="163" t="str">
        <f t="shared" si="11"/>
        <v>OK</v>
      </c>
      <c r="M90" s="115" t="s">
        <v>688</v>
      </c>
    </row>
    <row r="91" spans="1:15" s="116" customFormat="1" ht="13.5">
      <c r="A91" s="31" t="s">
        <v>109</v>
      </c>
      <c r="B91" s="48" t="s">
        <v>94</v>
      </c>
      <c r="C91" s="37" t="s">
        <v>95</v>
      </c>
      <c r="D91" s="34" t="s">
        <v>83</v>
      </c>
      <c r="E91" s="31"/>
      <c r="F91" s="173" t="s">
        <v>109</v>
      </c>
      <c r="G91" s="40" t="str">
        <f t="shared" si="10"/>
        <v>坂元智成</v>
      </c>
      <c r="H91" s="34" t="s">
        <v>82</v>
      </c>
      <c r="I91" s="34" t="s">
        <v>41</v>
      </c>
      <c r="J91" s="44">
        <v>1975</v>
      </c>
      <c r="K91" s="174">
        <v>43</v>
      </c>
      <c r="L91" s="163" t="str">
        <f t="shared" si="11"/>
        <v>OK</v>
      </c>
      <c r="M91" s="115" t="s">
        <v>688</v>
      </c>
      <c r="N91" s="139"/>
      <c r="O91" s="139"/>
    </row>
    <row r="92" spans="1:15" s="116" customFormat="1" ht="13.5">
      <c r="A92" s="31" t="s">
        <v>112</v>
      </c>
      <c r="B92" s="31" t="s">
        <v>169</v>
      </c>
      <c r="C92" s="31" t="s">
        <v>170</v>
      </c>
      <c r="D92" s="34" t="s">
        <v>83</v>
      </c>
      <c r="E92" s="31"/>
      <c r="F92" s="173" t="s">
        <v>112</v>
      </c>
      <c r="G92" s="40" t="str">
        <f t="shared" si="10"/>
        <v>桜井貴哉</v>
      </c>
      <c r="H92" s="34" t="s">
        <v>82</v>
      </c>
      <c r="I92" s="34" t="s">
        <v>41</v>
      </c>
      <c r="J92" s="44">
        <v>1994</v>
      </c>
      <c r="K92" s="174">
        <v>24</v>
      </c>
      <c r="L92" s="163" t="str">
        <f t="shared" si="11"/>
        <v>OK</v>
      </c>
      <c r="M92" s="115" t="s">
        <v>688</v>
      </c>
      <c r="N92" s="139"/>
      <c r="O92" s="139"/>
    </row>
    <row r="93" spans="1:15" s="116" customFormat="1" ht="13.5">
      <c r="A93" s="31" t="s">
        <v>113</v>
      </c>
      <c r="B93" s="34" t="s">
        <v>928</v>
      </c>
      <c r="C93" s="34" t="s">
        <v>929</v>
      </c>
      <c r="D93" s="34" t="s">
        <v>83</v>
      </c>
      <c r="E93" s="31"/>
      <c r="F93" s="173" t="s">
        <v>113</v>
      </c>
      <c r="G93" s="40" t="str">
        <f t="shared" si="10"/>
        <v>澤田啓一</v>
      </c>
      <c r="H93" s="34" t="s">
        <v>82</v>
      </c>
      <c r="I93" s="34" t="s">
        <v>41</v>
      </c>
      <c r="J93" s="44">
        <v>1970</v>
      </c>
      <c r="K93" s="174">
        <v>48</v>
      </c>
      <c r="L93" s="163" t="str">
        <f t="shared" si="11"/>
        <v>OK</v>
      </c>
      <c r="M93" s="31" t="s">
        <v>924</v>
      </c>
      <c r="N93" s="175"/>
      <c r="O93" s="176"/>
    </row>
    <row r="94" spans="1:15" s="118" customFormat="1" ht="13.5">
      <c r="A94" s="31" t="s">
        <v>114</v>
      </c>
      <c r="B94" s="37" t="s">
        <v>192</v>
      </c>
      <c r="C94" s="37" t="s">
        <v>193</v>
      </c>
      <c r="D94" s="34" t="s">
        <v>83</v>
      </c>
      <c r="E94" s="31"/>
      <c r="F94" s="173" t="s">
        <v>114</v>
      </c>
      <c r="G94" s="40" t="str">
        <f t="shared" si="10"/>
        <v>柴田雅寛</v>
      </c>
      <c r="H94" s="34" t="s">
        <v>82</v>
      </c>
      <c r="I94" s="34" t="s">
        <v>41</v>
      </c>
      <c r="J94" s="44">
        <v>1982</v>
      </c>
      <c r="K94" s="174">
        <v>36</v>
      </c>
      <c r="L94" s="163" t="str">
        <f t="shared" si="11"/>
        <v>OK</v>
      </c>
      <c r="M94" s="138" t="s">
        <v>194</v>
      </c>
      <c r="N94" s="139"/>
      <c r="O94" s="177"/>
    </row>
    <row r="95" spans="1:15" s="116" customFormat="1" ht="13.5">
      <c r="A95" s="31" t="s">
        <v>116</v>
      </c>
      <c r="B95" s="31" t="s">
        <v>222</v>
      </c>
      <c r="C95" s="31" t="s">
        <v>930</v>
      </c>
      <c r="D95" s="34" t="s">
        <v>83</v>
      </c>
      <c r="E95" s="177"/>
      <c r="F95" s="173" t="s">
        <v>116</v>
      </c>
      <c r="G95" s="40" t="str">
        <f t="shared" si="10"/>
        <v>清水陽介</v>
      </c>
      <c r="H95" s="34" t="s">
        <v>82</v>
      </c>
      <c r="I95" s="34" t="s">
        <v>41</v>
      </c>
      <c r="J95" s="44">
        <v>1991</v>
      </c>
      <c r="K95" s="174">
        <v>27</v>
      </c>
      <c r="L95" s="163" t="str">
        <f t="shared" si="11"/>
        <v>OK</v>
      </c>
      <c r="M95" s="115" t="s">
        <v>688</v>
      </c>
      <c r="N95" s="139"/>
      <c r="O95" s="139"/>
    </row>
    <row r="96" spans="1:15" s="116" customFormat="1" ht="13.5">
      <c r="A96" s="31" t="s">
        <v>117</v>
      </c>
      <c r="B96" s="48" t="s">
        <v>186</v>
      </c>
      <c r="C96" s="37" t="s">
        <v>187</v>
      </c>
      <c r="D96" s="34" t="s">
        <v>83</v>
      </c>
      <c r="E96" s="31"/>
      <c r="F96" s="173" t="s">
        <v>117</v>
      </c>
      <c r="G96" s="40" t="str">
        <f t="shared" si="10"/>
        <v>住谷岳司</v>
      </c>
      <c r="H96" s="34" t="s">
        <v>82</v>
      </c>
      <c r="I96" s="34" t="s">
        <v>41</v>
      </c>
      <c r="J96" s="44">
        <v>1967</v>
      </c>
      <c r="K96" s="174">
        <v>51</v>
      </c>
      <c r="L96" s="163" t="str">
        <f t="shared" si="11"/>
        <v>OK</v>
      </c>
      <c r="M96" s="118" t="s">
        <v>931</v>
      </c>
      <c r="N96" s="139"/>
      <c r="O96" s="139"/>
    </row>
    <row r="97" spans="1:15" s="116" customFormat="1" ht="13.5">
      <c r="A97" s="31" t="s">
        <v>120</v>
      </c>
      <c r="B97" s="50" t="s">
        <v>118</v>
      </c>
      <c r="C97" s="50" t="s">
        <v>119</v>
      </c>
      <c r="D97" s="34" t="s">
        <v>83</v>
      </c>
      <c r="E97" s="31"/>
      <c r="F97" s="173" t="s">
        <v>120</v>
      </c>
      <c r="G97" s="40" t="str">
        <f t="shared" si="10"/>
        <v>曽我卓矢</v>
      </c>
      <c r="H97" s="34" t="s">
        <v>82</v>
      </c>
      <c r="I97" s="34" t="s">
        <v>41</v>
      </c>
      <c r="J97" s="44">
        <v>1986</v>
      </c>
      <c r="K97" s="174">
        <v>32</v>
      </c>
      <c r="L97" s="163" t="str">
        <f t="shared" si="11"/>
        <v>OK</v>
      </c>
      <c r="M97" s="118" t="s">
        <v>734</v>
      </c>
      <c r="N97" s="139"/>
      <c r="O97" s="177"/>
    </row>
    <row r="98" spans="1:15" s="178" customFormat="1" ht="13.5">
      <c r="A98" s="31" t="s">
        <v>123</v>
      </c>
      <c r="B98" s="48" t="s">
        <v>173</v>
      </c>
      <c r="C98" s="37" t="s">
        <v>174</v>
      </c>
      <c r="D98" s="34" t="s">
        <v>83</v>
      </c>
      <c r="E98" s="31"/>
      <c r="F98" s="173" t="s">
        <v>123</v>
      </c>
      <c r="G98" s="40" t="str">
        <f t="shared" si="10"/>
        <v>高橋雄祐</v>
      </c>
      <c r="H98" s="34" t="s">
        <v>82</v>
      </c>
      <c r="I98" s="34" t="s">
        <v>41</v>
      </c>
      <c r="J98" s="44">
        <v>1985</v>
      </c>
      <c r="K98" s="174">
        <v>33</v>
      </c>
      <c r="L98" s="163" t="str">
        <f t="shared" si="11"/>
        <v>OK</v>
      </c>
      <c r="M98" s="118" t="s">
        <v>924</v>
      </c>
      <c r="N98" s="139"/>
      <c r="O98" s="139"/>
    </row>
    <row r="99" spans="1:15" s="116" customFormat="1" ht="13.5">
      <c r="A99" s="31" t="s">
        <v>124</v>
      </c>
      <c r="B99" s="37" t="s">
        <v>157</v>
      </c>
      <c r="C99" s="37" t="s">
        <v>158</v>
      </c>
      <c r="D99" s="34" t="s">
        <v>83</v>
      </c>
      <c r="E99" s="31"/>
      <c r="F99" s="173" t="s">
        <v>124</v>
      </c>
      <c r="G99" s="40" t="str">
        <f t="shared" si="10"/>
        <v>田中正行</v>
      </c>
      <c r="H99" s="34" t="s">
        <v>82</v>
      </c>
      <c r="I99" s="34" t="s">
        <v>41</v>
      </c>
      <c r="J99" s="44">
        <v>1980</v>
      </c>
      <c r="K99" s="174">
        <v>38</v>
      </c>
      <c r="L99" s="163" t="str">
        <f t="shared" si="11"/>
        <v>OK</v>
      </c>
      <c r="M99" s="118" t="s">
        <v>734</v>
      </c>
      <c r="N99" s="139"/>
      <c r="O99" s="139"/>
    </row>
    <row r="100" spans="1:15" s="116" customFormat="1" ht="13.5">
      <c r="A100" s="31" t="s">
        <v>126</v>
      </c>
      <c r="B100" s="48" t="s">
        <v>146</v>
      </c>
      <c r="C100" s="48" t="s">
        <v>147</v>
      </c>
      <c r="D100" s="34" t="s">
        <v>83</v>
      </c>
      <c r="E100" s="31"/>
      <c r="F100" s="173" t="s">
        <v>126</v>
      </c>
      <c r="G100" s="40" t="str">
        <f t="shared" si="10"/>
        <v>玉川敬三</v>
      </c>
      <c r="H100" s="34" t="s">
        <v>82</v>
      </c>
      <c r="I100" s="34" t="s">
        <v>41</v>
      </c>
      <c r="J100" s="44">
        <v>1969</v>
      </c>
      <c r="K100" s="174">
        <v>49</v>
      </c>
      <c r="L100" s="163" t="str">
        <f t="shared" si="11"/>
        <v>OK</v>
      </c>
      <c r="M100" s="115" t="s">
        <v>688</v>
      </c>
      <c r="N100" s="139"/>
      <c r="O100" s="139"/>
    </row>
    <row r="101" spans="1:13" s="139" customFormat="1" ht="13.5">
      <c r="A101" s="31" t="s">
        <v>128</v>
      </c>
      <c r="B101" s="31" t="s">
        <v>932</v>
      </c>
      <c r="C101" s="31" t="s">
        <v>933</v>
      </c>
      <c r="D101" s="34" t="s">
        <v>83</v>
      </c>
      <c r="E101" s="177"/>
      <c r="F101" s="173" t="s">
        <v>128</v>
      </c>
      <c r="G101" s="40" t="str">
        <f t="shared" si="10"/>
        <v>中元寺功貴</v>
      </c>
      <c r="H101" s="34" t="s">
        <v>82</v>
      </c>
      <c r="I101" s="34" t="s">
        <v>41</v>
      </c>
      <c r="J101" s="44">
        <v>1992</v>
      </c>
      <c r="K101" s="174">
        <v>26</v>
      </c>
      <c r="L101" s="163" t="str">
        <f t="shared" si="11"/>
        <v>OK</v>
      </c>
      <c r="M101" s="115" t="s">
        <v>688</v>
      </c>
    </row>
    <row r="102" spans="1:15" s="116" customFormat="1" ht="13.5">
      <c r="A102" s="31" t="s">
        <v>129</v>
      </c>
      <c r="B102" s="48" t="s">
        <v>189</v>
      </c>
      <c r="C102" s="37" t="s">
        <v>190</v>
      </c>
      <c r="D102" s="34" t="s">
        <v>83</v>
      </c>
      <c r="E102" s="31"/>
      <c r="F102" s="173" t="s">
        <v>129</v>
      </c>
      <c r="G102" s="40" t="str">
        <f t="shared" si="10"/>
        <v>永田寛教</v>
      </c>
      <c r="H102" s="34" t="s">
        <v>82</v>
      </c>
      <c r="I102" s="34" t="s">
        <v>41</v>
      </c>
      <c r="J102" s="44">
        <v>1981</v>
      </c>
      <c r="K102" s="174">
        <v>37</v>
      </c>
      <c r="L102" s="163" t="str">
        <f t="shared" si="11"/>
        <v>OK</v>
      </c>
      <c r="M102" s="118" t="s">
        <v>924</v>
      </c>
      <c r="N102" s="139"/>
      <c r="O102" s="177"/>
    </row>
    <row r="103" spans="1:15" s="116" customFormat="1" ht="13.5">
      <c r="A103" s="31" t="s">
        <v>132</v>
      </c>
      <c r="B103" s="34" t="s">
        <v>934</v>
      </c>
      <c r="C103" s="34" t="s">
        <v>935</v>
      </c>
      <c r="D103" s="34" t="s">
        <v>83</v>
      </c>
      <c r="E103" s="31"/>
      <c r="F103" s="173" t="s">
        <v>132</v>
      </c>
      <c r="G103" s="40" t="str">
        <f t="shared" si="10"/>
        <v>西岡庸介</v>
      </c>
      <c r="H103" s="34" t="s">
        <v>82</v>
      </c>
      <c r="I103" s="34" t="s">
        <v>41</v>
      </c>
      <c r="J103" s="44">
        <v>1983</v>
      </c>
      <c r="K103" s="174">
        <v>35</v>
      </c>
      <c r="L103" s="163" t="str">
        <f t="shared" si="11"/>
        <v>OK</v>
      </c>
      <c r="M103" s="118" t="s">
        <v>692</v>
      </c>
      <c r="N103" s="175"/>
      <c r="O103" s="176"/>
    </row>
    <row r="104" spans="1:15" s="116" customFormat="1" ht="13.5">
      <c r="A104" s="31" t="s">
        <v>136</v>
      </c>
      <c r="B104" s="48" t="s">
        <v>23</v>
      </c>
      <c r="C104" s="48" t="s">
        <v>91</v>
      </c>
      <c r="D104" s="34" t="s">
        <v>83</v>
      </c>
      <c r="E104" s="31"/>
      <c r="F104" s="173" t="s">
        <v>136</v>
      </c>
      <c r="G104" s="40" t="str">
        <f t="shared" si="10"/>
        <v>西田裕信</v>
      </c>
      <c r="H104" s="34" t="s">
        <v>82</v>
      </c>
      <c r="I104" s="34" t="s">
        <v>41</v>
      </c>
      <c r="J104" s="44">
        <v>1960</v>
      </c>
      <c r="K104" s="174">
        <v>58</v>
      </c>
      <c r="L104" s="163" t="str">
        <f t="shared" si="11"/>
        <v>OK</v>
      </c>
      <c r="M104" s="118" t="s">
        <v>936</v>
      </c>
      <c r="N104" s="139"/>
      <c r="O104" s="139"/>
    </row>
    <row r="105" spans="1:15" s="116" customFormat="1" ht="13.5">
      <c r="A105" s="31" t="s">
        <v>137</v>
      </c>
      <c r="B105" s="48" t="s">
        <v>152</v>
      </c>
      <c r="C105" s="48" t="s">
        <v>153</v>
      </c>
      <c r="D105" s="34" t="s">
        <v>83</v>
      </c>
      <c r="E105" s="31"/>
      <c r="F105" s="173" t="s">
        <v>137</v>
      </c>
      <c r="G105" s="40" t="str">
        <f t="shared" si="10"/>
        <v>馬場英年</v>
      </c>
      <c r="H105" s="34" t="s">
        <v>82</v>
      </c>
      <c r="I105" s="34" t="s">
        <v>41</v>
      </c>
      <c r="J105" s="44">
        <v>1980</v>
      </c>
      <c r="K105" s="174">
        <v>38</v>
      </c>
      <c r="L105" s="163" t="str">
        <f t="shared" si="11"/>
        <v>OK</v>
      </c>
      <c r="M105" s="115" t="s">
        <v>688</v>
      </c>
      <c r="N105" s="139"/>
      <c r="O105" s="139"/>
    </row>
    <row r="106" spans="1:15" s="116" customFormat="1" ht="13.5">
      <c r="A106" s="31" t="s">
        <v>139</v>
      </c>
      <c r="B106" s="48" t="s">
        <v>143</v>
      </c>
      <c r="C106" s="48" t="s">
        <v>144</v>
      </c>
      <c r="D106" s="34" t="s">
        <v>83</v>
      </c>
      <c r="E106" s="31"/>
      <c r="F106" s="173" t="s">
        <v>139</v>
      </c>
      <c r="G106" s="40" t="str">
        <f t="shared" si="10"/>
        <v>廣瀬智也</v>
      </c>
      <c r="H106" s="34" t="s">
        <v>82</v>
      </c>
      <c r="I106" s="34" t="s">
        <v>41</v>
      </c>
      <c r="J106" s="44">
        <v>1977</v>
      </c>
      <c r="K106" s="174">
        <v>41</v>
      </c>
      <c r="L106" s="163" t="str">
        <f t="shared" si="11"/>
        <v>OK</v>
      </c>
      <c r="M106" s="115" t="s">
        <v>688</v>
      </c>
      <c r="N106" s="139"/>
      <c r="O106" s="139"/>
    </row>
    <row r="107" spans="1:15" s="116" customFormat="1" ht="13.5">
      <c r="A107" s="31" t="s">
        <v>142</v>
      </c>
      <c r="B107" s="50" t="s">
        <v>937</v>
      </c>
      <c r="C107" s="50" t="s">
        <v>125</v>
      </c>
      <c r="D107" s="34" t="s">
        <v>83</v>
      </c>
      <c r="E107" s="31"/>
      <c r="F107" s="173" t="s">
        <v>142</v>
      </c>
      <c r="G107" s="40" t="str">
        <f t="shared" si="10"/>
        <v>松島理和</v>
      </c>
      <c r="H107" s="34" t="s">
        <v>82</v>
      </c>
      <c r="I107" s="34" t="s">
        <v>41</v>
      </c>
      <c r="J107" s="44">
        <v>1981</v>
      </c>
      <c r="K107" s="174">
        <v>37</v>
      </c>
      <c r="L107" s="163" t="str">
        <f t="shared" si="11"/>
        <v>OK</v>
      </c>
      <c r="M107" s="118" t="s">
        <v>815</v>
      </c>
      <c r="N107" s="139"/>
      <c r="O107" s="177"/>
    </row>
    <row r="108" spans="1:15" s="116" customFormat="1" ht="13.5">
      <c r="A108" s="31" t="s">
        <v>145</v>
      </c>
      <c r="B108" s="48" t="s">
        <v>102</v>
      </c>
      <c r="C108" s="37" t="s">
        <v>103</v>
      </c>
      <c r="D108" s="34" t="s">
        <v>83</v>
      </c>
      <c r="E108" s="31"/>
      <c r="F108" s="173" t="s">
        <v>145</v>
      </c>
      <c r="G108" s="40" t="str">
        <f t="shared" si="10"/>
        <v>宮道祐介</v>
      </c>
      <c r="H108" s="34" t="s">
        <v>82</v>
      </c>
      <c r="I108" s="34" t="s">
        <v>41</v>
      </c>
      <c r="J108" s="44">
        <v>1983</v>
      </c>
      <c r="K108" s="174">
        <v>35</v>
      </c>
      <c r="L108" s="163" t="str">
        <f t="shared" si="11"/>
        <v>OK</v>
      </c>
      <c r="M108" s="118" t="s">
        <v>809</v>
      </c>
      <c r="N108" s="139"/>
      <c r="O108" s="139"/>
    </row>
    <row r="109" spans="1:13" s="139" customFormat="1" ht="13.5">
      <c r="A109" s="31" t="s">
        <v>148</v>
      </c>
      <c r="B109" s="48" t="s">
        <v>179</v>
      </c>
      <c r="C109" s="37" t="s">
        <v>180</v>
      </c>
      <c r="D109" s="34" t="s">
        <v>83</v>
      </c>
      <c r="E109" s="31"/>
      <c r="F109" s="173" t="s">
        <v>148</v>
      </c>
      <c r="G109" s="40" t="str">
        <f t="shared" si="10"/>
        <v>村尾彰了</v>
      </c>
      <c r="H109" s="34" t="s">
        <v>82</v>
      </c>
      <c r="I109" s="34" t="s">
        <v>41</v>
      </c>
      <c r="J109" s="44">
        <v>1982</v>
      </c>
      <c r="K109" s="174">
        <v>36</v>
      </c>
      <c r="L109" s="163" t="str">
        <f t="shared" si="11"/>
        <v>OK</v>
      </c>
      <c r="M109" s="118" t="s">
        <v>864</v>
      </c>
    </row>
    <row r="110" spans="1:15" s="116" customFormat="1" ht="13.5">
      <c r="A110" s="31" t="s">
        <v>151</v>
      </c>
      <c r="B110" s="48" t="s">
        <v>121</v>
      </c>
      <c r="C110" s="48" t="s">
        <v>122</v>
      </c>
      <c r="D110" s="34" t="s">
        <v>83</v>
      </c>
      <c r="E110" s="31"/>
      <c r="F110" s="173" t="s">
        <v>151</v>
      </c>
      <c r="G110" s="40" t="str">
        <f t="shared" si="10"/>
        <v>薮内陸久</v>
      </c>
      <c r="H110" s="34" t="s">
        <v>82</v>
      </c>
      <c r="I110" s="34" t="s">
        <v>41</v>
      </c>
      <c r="J110" s="44">
        <v>1997</v>
      </c>
      <c r="K110" s="174">
        <v>21</v>
      </c>
      <c r="L110" s="163" t="str">
        <f t="shared" si="11"/>
        <v>OK</v>
      </c>
      <c r="M110" s="115" t="s">
        <v>688</v>
      </c>
      <c r="N110" s="139"/>
      <c r="O110" s="139"/>
    </row>
    <row r="111" spans="1:15" s="116" customFormat="1" ht="13.5">
      <c r="A111" s="31" t="s">
        <v>154</v>
      </c>
      <c r="B111" s="48" t="s">
        <v>88</v>
      </c>
      <c r="C111" s="37" t="s">
        <v>165</v>
      </c>
      <c r="D111" s="34" t="s">
        <v>83</v>
      </c>
      <c r="E111" s="31"/>
      <c r="F111" s="173" t="s">
        <v>154</v>
      </c>
      <c r="G111" s="40" t="str">
        <f t="shared" si="10"/>
        <v>山本和樹</v>
      </c>
      <c r="H111" s="34" t="s">
        <v>82</v>
      </c>
      <c r="I111" s="34" t="s">
        <v>41</v>
      </c>
      <c r="J111" s="44">
        <v>1997</v>
      </c>
      <c r="K111" s="174">
        <v>21</v>
      </c>
      <c r="L111" s="163" t="str">
        <f aca="true" t="shared" si="12" ref="L111:L136">IF(G111="","",IF(COUNTIF($G$6:$G$592,G111)&gt;1,"2重登録","OK"))</f>
        <v>OK</v>
      </c>
      <c r="M111" s="138" t="s">
        <v>98</v>
      </c>
      <c r="N111" s="139"/>
      <c r="O111" s="139"/>
    </row>
    <row r="112" spans="1:15" s="116" customFormat="1" ht="13.5">
      <c r="A112" s="31" t="s">
        <v>156</v>
      </c>
      <c r="B112" s="48" t="s">
        <v>88</v>
      </c>
      <c r="C112" s="48" t="s">
        <v>89</v>
      </c>
      <c r="D112" s="34" t="s">
        <v>83</v>
      </c>
      <c r="E112" s="31"/>
      <c r="F112" s="173" t="s">
        <v>156</v>
      </c>
      <c r="G112" s="40" t="str">
        <f t="shared" si="10"/>
        <v>山本　真</v>
      </c>
      <c r="H112" s="34" t="s">
        <v>82</v>
      </c>
      <c r="I112" s="34" t="s">
        <v>41</v>
      </c>
      <c r="J112" s="44">
        <v>1970</v>
      </c>
      <c r="K112" s="174">
        <v>48</v>
      </c>
      <c r="L112" s="163" t="str">
        <f t="shared" si="12"/>
        <v>OK</v>
      </c>
      <c r="M112" s="118" t="s">
        <v>809</v>
      </c>
      <c r="N112" s="139"/>
      <c r="O112" s="139"/>
    </row>
    <row r="113" spans="1:15" s="116" customFormat="1" ht="13.5">
      <c r="A113" s="31" t="s">
        <v>159</v>
      </c>
      <c r="B113" s="48" t="s">
        <v>176</v>
      </c>
      <c r="C113" s="37" t="s">
        <v>177</v>
      </c>
      <c r="D113" s="34" t="s">
        <v>83</v>
      </c>
      <c r="E113" s="31"/>
      <c r="F113" s="173" t="s">
        <v>159</v>
      </c>
      <c r="G113" s="40" t="str">
        <f t="shared" si="10"/>
        <v>吉本泰二</v>
      </c>
      <c r="H113" s="34" t="s">
        <v>82</v>
      </c>
      <c r="I113" s="34" t="s">
        <v>41</v>
      </c>
      <c r="J113" s="44">
        <v>1976</v>
      </c>
      <c r="K113" s="174">
        <v>42</v>
      </c>
      <c r="L113" s="163" t="str">
        <f t="shared" si="12"/>
        <v>OK</v>
      </c>
      <c r="M113" s="115" t="s">
        <v>688</v>
      </c>
      <c r="N113" s="139"/>
      <c r="O113" s="139"/>
    </row>
    <row r="114" spans="1:15" s="116" customFormat="1" ht="13.5">
      <c r="A114" s="31" t="s">
        <v>161</v>
      </c>
      <c r="B114" s="177" t="s">
        <v>206</v>
      </c>
      <c r="C114" s="177" t="s">
        <v>207</v>
      </c>
      <c r="D114" s="34" t="s">
        <v>83</v>
      </c>
      <c r="E114" s="177"/>
      <c r="F114" s="173" t="s">
        <v>161</v>
      </c>
      <c r="G114" s="40" t="str">
        <f t="shared" si="10"/>
        <v>竹村仁志</v>
      </c>
      <c r="H114" s="34" t="s">
        <v>82</v>
      </c>
      <c r="I114" s="34" t="s">
        <v>41</v>
      </c>
      <c r="J114" s="44">
        <v>1962</v>
      </c>
      <c r="K114" s="174">
        <v>56</v>
      </c>
      <c r="L114" s="163" t="str">
        <f t="shared" si="12"/>
        <v>OK</v>
      </c>
      <c r="M114" s="118" t="s">
        <v>734</v>
      </c>
      <c r="N114" s="139"/>
      <c r="O114" s="177"/>
    </row>
    <row r="115" spans="1:15" s="116" customFormat="1" ht="13.5">
      <c r="A115" s="31" t="s">
        <v>164</v>
      </c>
      <c r="B115" s="45" t="s">
        <v>938</v>
      </c>
      <c r="C115" s="45" t="s">
        <v>939</v>
      </c>
      <c r="D115" s="34" t="s">
        <v>83</v>
      </c>
      <c r="E115" s="31"/>
      <c r="F115" s="173" t="s">
        <v>164</v>
      </c>
      <c r="G115" s="40" t="str">
        <f t="shared" si="10"/>
        <v>浅田亜祐子</v>
      </c>
      <c r="H115" s="34" t="s">
        <v>82</v>
      </c>
      <c r="I115" s="34" t="s">
        <v>48</v>
      </c>
      <c r="J115" s="44">
        <v>1984</v>
      </c>
      <c r="K115" s="174">
        <v>34</v>
      </c>
      <c r="L115" s="163" t="str">
        <f t="shared" si="12"/>
        <v>OK</v>
      </c>
      <c r="M115" s="118" t="s">
        <v>702</v>
      </c>
      <c r="N115" s="139"/>
      <c r="O115" s="139"/>
    </row>
    <row r="116" spans="1:15" s="116" customFormat="1" ht="13.5">
      <c r="A116" s="31" t="s">
        <v>166</v>
      </c>
      <c r="B116" s="117" t="s">
        <v>162</v>
      </c>
      <c r="C116" s="126" t="s">
        <v>163</v>
      </c>
      <c r="D116" s="34" t="s">
        <v>83</v>
      </c>
      <c r="E116" s="31"/>
      <c r="F116" s="173" t="s">
        <v>166</v>
      </c>
      <c r="G116" s="40" t="str">
        <f t="shared" si="10"/>
        <v>菊井鈴夏</v>
      </c>
      <c r="H116" s="34" t="s">
        <v>82</v>
      </c>
      <c r="I116" s="34" t="s">
        <v>48</v>
      </c>
      <c r="J116" s="44">
        <v>1997</v>
      </c>
      <c r="K116" s="174">
        <v>21</v>
      </c>
      <c r="L116" s="163" t="str">
        <f t="shared" si="12"/>
        <v>OK</v>
      </c>
      <c r="M116" s="138" t="s">
        <v>98</v>
      </c>
      <c r="N116" s="139"/>
      <c r="O116" s="139"/>
    </row>
    <row r="117" spans="1:15" s="116" customFormat="1" ht="13.5">
      <c r="A117" s="31" t="s">
        <v>167</v>
      </c>
      <c r="B117" s="49" t="s">
        <v>106</v>
      </c>
      <c r="C117" s="49" t="s">
        <v>107</v>
      </c>
      <c r="D117" s="34" t="s">
        <v>83</v>
      </c>
      <c r="E117" s="31"/>
      <c r="F117" s="173" t="s">
        <v>167</v>
      </c>
      <c r="G117" s="40" t="str">
        <f t="shared" si="10"/>
        <v>並河智加</v>
      </c>
      <c r="H117" s="34" t="s">
        <v>82</v>
      </c>
      <c r="I117" s="34" t="s">
        <v>48</v>
      </c>
      <c r="J117" s="44">
        <v>1979</v>
      </c>
      <c r="K117" s="174">
        <v>39</v>
      </c>
      <c r="L117" s="163" t="str">
        <f t="shared" si="12"/>
        <v>OK</v>
      </c>
      <c r="M117" s="118" t="s">
        <v>809</v>
      </c>
      <c r="N117" s="139"/>
      <c r="O117" s="139"/>
    </row>
    <row r="118" spans="1:15" s="116" customFormat="1" ht="13.5">
      <c r="A118" s="31" t="s">
        <v>168</v>
      </c>
      <c r="B118" s="117" t="s">
        <v>80</v>
      </c>
      <c r="C118" s="117" t="s">
        <v>940</v>
      </c>
      <c r="D118" s="34" t="s">
        <v>83</v>
      </c>
      <c r="E118" s="177"/>
      <c r="F118" s="173" t="s">
        <v>168</v>
      </c>
      <c r="G118" s="40" t="str">
        <f t="shared" si="10"/>
        <v>森愛捺花</v>
      </c>
      <c r="H118" s="34" t="s">
        <v>82</v>
      </c>
      <c r="I118" s="34" t="s">
        <v>48</v>
      </c>
      <c r="J118" s="44">
        <v>1998</v>
      </c>
      <c r="K118" s="174">
        <v>20</v>
      </c>
      <c r="L118" s="163" t="str">
        <f t="shared" si="12"/>
        <v>OK</v>
      </c>
      <c r="M118" s="118" t="s">
        <v>138</v>
      </c>
      <c r="N118" s="139"/>
      <c r="O118" s="139"/>
    </row>
    <row r="119" spans="1:15" s="116" customFormat="1" ht="13.5">
      <c r="A119" s="31" t="s">
        <v>171</v>
      </c>
      <c r="B119" s="117" t="s">
        <v>80</v>
      </c>
      <c r="C119" s="117" t="s">
        <v>941</v>
      </c>
      <c r="D119" s="34" t="s">
        <v>83</v>
      </c>
      <c r="E119" s="177"/>
      <c r="F119" s="173" t="s">
        <v>171</v>
      </c>
      <c r="G119" s="40" t="str">
        <f t="shared" si="10"/>
        <v>森涼花</v>
      </c>
      <c r="H119" s="34" t="s">
        <v>82</v>
      </c>
      <c r="I119" s="34" t="s">
        <v>48</v>
      </c>
      <c r="J119" s="44">
        <v>2003</v>
      </c>
      <c r="K119" s="174">
        <v>15</v>
      </c>
      <c r="L119" s="163" t="str">
        <f t="shared" si="12"/>
        <v>OK</v>
      </c>
      <c r="M119" s="118" t="s">
        <v>692</v>
      </c>
      <c r="N119" s="139"/>
      <c r="O119" s="139"/>
    </row>
    <row r="120" spans="1:15" s="116" customFormat="1" ht="13.5">
      <c r="A120" s="31" t="s">
        <v>172</v>
      </c>
      <c r="B120" s="177" t="s">
        <v>297</v>
      </c>
      <c r="C120" s="177" t="s">
        <v>942</v>
      </c>
      <c r="D120" s="34" t="s">
        <v>83</v>
      </c>
      <c r="E120" s="177"/>
      <c r="F120" s="173" t="s">
        <v>172</v>
      </c>
      <c r="G120" s="40" t="str">
        <f t="shared" si="10"/>
        <v>伊藤成行</v>
      </c>
      <c r="H120" s="34" t="s">
        <v>82</v>
      </c>
      <c r="I120" s="34" t="s">
        <v>41</v>
      </c>
      <c r="J120" s="44">
        <v>1951</v>
      </c>
      <c r="K120" s="174">
        <v>67</v>
      </c>
      <c r="L120" s="163" t="str">
        <f t="shared" si="12"/>
        <v>OK</v>
      </c>
      <c r="M120" s="31" t="s">
        <v>45</v>
      </c>
      <c r="N120" s="177"/>
      <c r="O120" s="177"/>
    </row>
    <row r="121" spans="1:15" s="178" customFormat="1" ht="13.5">
      <c r="A121" s="31" t="s">
        <v>175</v>
      </c>
      <c r="B121" s="176" t="s">
        <v>943</v>
      </c>
      <c r="C121" s="34" t="s">
        <v>266</v>
      </c>
      <c r="D121" s="34" t="s">
        <v>83</v>
      </c>
      <c r="E121" s="177"/>
      <c r="F121" s="173" t="s">
        <v>175</v>
      </c>
      <c r="G121" s="40" t="str">
        <f t="shared" si="10"/>
        <v>川田達也</v>
      </c>
      <c r="H121" s="34" t="s">
        <v>82</v>
      </c>
      <c r="I121" s="34" t="s">
        <v>41</v>
      </c>
      <c r="J121" s="44">
        <v>1965</v>
      </c>
      <c r="K121" s="174">
        <v>53</v>
      </c>
      <c r="L121" s="163" t="str">
        <f t="shared" si="12"/>
        <v>OK</v>
      </c>
      <c r="M121" s="176" t="s">
        <v>199</v>
      </c>
      <c r="N121" s="175"/>
      <c r="O121" s="176"/>
    </row>
    <row r="122" spans="1:15" s="116" customFormat="1" ht="13.5">
      <c r="A122" s="31" t="s">
        <v>178</v>
      </c>
      <c r="B122" s="37" t="s">
        <v>943</v>
      </c>
      <c r="C122" s="37" t="s">
        <v>944</v>
      </c>
      <c r="D122" s="34" t="s">
        <v>83</v>
      </c>
      <c r="E122" s="177"/>
      <c r="F122" s="173" t="s">
        <v>178</v>
      </c>
      <c r="G122" s="40" t="str">
        <f t="shared" si="10"/>
        <v>川田貴也</v>
      </c>
      <c r="H122" s="34" t="s">
        <v>82</v>
      </c>
      <c r="I122" s="34" t="s">
        <v>41</v>
      </c>
      <c r="J122" s="44">
        <v>1997</v>
      </c>
      <c r="K122" s="174">
        <v>21</v>
      </c>
      <c r="L122" s="163" t="str">
        <f t="shared" si="12"/>
        <v>OK</v>
      </c>
      <c r="M122" s="176" t="s">
        <v>199</v>
      </c>
      <c r="N122" s="177"/>
      <c r="O122" s="177"/>
    </row>
    <row r="123" spans="1:15" s="116" customFormat="1" ht="13.5">
      <c r="A123" s="31" t="s">
        <v>181</v>
      </c>
      <c r="B123" s="37" t="s">
        <v>197</v>
      </c>
      <c r="C123" s="37" t="s">
        <v>198</v>
      </c>
      <c r="D123" s="34" t="s">
        <v>83</v>
      </c>
      <c r="E123" s="31"/>
      <c r="F123" s="173" t="s">
        <v>181</v>
      </c>
      <c r="G123" s="40" t="str">
        <f t="shared" si="10"/>
        <v>菊池健太郎</v>
      </c>
      <c r="H123" s="34" t="s">
        <v>82</v>
      </c>
      <c r="I123" s="34" t="s">
        <v>41</v>
      </c>
      <c r="J123" s="44">
        <v>1990</v>
      </c>
      <c r="K123" s="174">
        <v>28</v>
      </c>
      <c r="L123" s="163" t="str">
        <f t="shared" si="12"/>
        <v>OK</v>
      </c>
      <c r="M123" s="138" t="s">
        <v>199</v>
      </c>
      <c r="N123" s="139"/>
      <c r="O123" s="139"/>
    </row>
    <row r="124" spans="1:15" s="116" customFormat="1" ht="13.5">
      <c r="A124" s="31" t="s">
        <v>183</v>
      </c>
      <c r="B124" s="31" t="s">
        <v>255</v>
      </c>
      <c r="C124" s="31" t="s">
        <v>945</v>
      </c>
      <c r="D124" s="34" t="s">
        <v>83</v>
      </c>
      <c r="E124" s="177"/>
      <c r="F124" s="173" t="s">
        <v>183</v>
      </c>
      <c r="G124" s="40" t="str">
        <f t="shared" si="10"/>
        <v>岸本恭介</v>
      </c>
      <c r="H124" s="34" t="s">
        <v>82</v>
      </c>
      <c r="I124" s="34" t="s">
        <v>41</v>
      </c>
      <c r="J124" s="44">
        <v>1989</v>
      </c>
      <c r="K124" s="174">
        <v>29</v>
      </c>
      <c r="L124" s="163" t="str">
        <f t="shared" si="12"/>
        <v>OK</v>
      </c>
      <c r="M124" s="31" t="s">
        <v>946</v>
      </c>
      <c r="N124" s="177"/>
      <c r="O124" s="177"/>
    </row>
    <row r="125" spans="1:15" s="116" customFormat="1" ht="13.5">
      <c r="A125" s="31" t="s">
        <v>184</v>
      </c>
      <c r="B125" s="31" t="s">
        <v>947</v>
      </c>
      <c r="C125" s="31" t="s">
        <v>948</v>
      </c>
      <c r="D125" s="34" t="s">
        <v>83</v>
      </c>
      <c r="E125" s="177"/>
      <c r="F125" s="173" t="s">
        <v>184</v>
      </c>
      <c r="G125" s="40" t="str">
        <f t="shared" si="10"/>
        <v>佐治　武</v>
      </c>
      <c r="H125" s="34" t="s">
        <v>82</v>
      </c>
      <c r="I125" s="34" t="s">
        <v>41</v>
      </c>
      <c r="J125" s="44">
        <v>1964</v>
      </c>
      <c r="K125" s="174">
        <v>54</v>
      </c>
      <c r="L125" s="163" t="str">
        <f t="shared" si="12"/>
        <v>OK</v>
      </c>
      <c r="M125" s="31" t="s">
        <v>47</v>
      </c>
      <c r="N125" s="177"/>
      <c r="O125" s="177"/>
    </row>
    <row r="126" spans="1:15" s="116" customFormat="1" ht="13.5">
      <c r="A126" s="31" t="s">
        <v>185</v>
      </c>
      <c r="B126" s="31" t="s">
        <v>46</v>
      </c>
      <c r="C126" s="31" t="s">
        <v>949</v>
      </c>
      <c r="D126" s="34" t="s">
        <v>83</v>
      </c>
      <c r="E126" s="177"/>
      <c r="F126" s="173" t="s">
        <v>185</v>
      </c>
      <c r="G126" s="40" t="str">
        <f t="shared" si="10"/>
        <v>佐藤　祥</v>
      </c>
      <c r="H126" s="34" t="s">
        <v>82</v>
      </c>
      <c r="I126" s="34" t="s">
        <v>41</v>
      </c>
      <c r="J126" s="44">
        <v>1994</v>
      </c>
      <c r="K126" s="174">
        <v>24</v>
      </c>
      <c r="L126" s="163" t="str">
        <f t="shared" si="12"/>
        <v>OK</v>
      </c>
      <c r="M126" s="176" t="s">
        <v>199</v>
      </c>
      <c r="N126" s="177"/>
      <c r="O126" s="177"/>
    </row>
    <row r="127" spans="1:15" s="118" customFormat="1" ht="13.5">
      <c r="A127" s="31" t="s">
        <v>188</v>
      </c>
      <c r="B127" s="31" t="s">
        <v>950</v>
      </c>
      <c r="C127" s="31" t="s">
        <v>951</v>
      </c>
      <c r="D127" s="34" t="s">
        <v>83</v>
      </c>
      <c r="E127" s="177"/>
      <c r="F127" s="173" t="s">
        <v>188</v>
      </c>
      <c r="G127" s="40" t="str">
        <f t="shared" si="10"/>
        <v>細川知剛</v>
      </c>
      <c r="H127" s="34" t="s">
        <v>82</v>
      </c>
      <c r="I127" s="34" t="s">
        <v>41</v>
      </c>
      <c r="J127" s="44">
        <v>1989</v>
      </c>
      <c r="K127" s="174">
        <v>29</v>
      </c>
      <c r="L127" s="163" t="str">
        <f t="shared" si="12"/>
        <v>OK</v>
      </c>
      <c r="M127" s="31" t="s">
        <v>45</v>
      </c>
      <c r="N127" s="177"/>
      <c r="O127" s="177"/>
    </row>
    <row r="128" spans="1:15" s="116" customFormat="1" ht="13.5">
      <c r="A128" s="31" t="s">
        <v>191</v>
      </c>
      <c r="B128" s="31" t="s">
        <v>203</v>
      </c>
      <c r="C128" s="31" t="s">
        <v>204</v>
      </c>
      <c r="D128" s="34" t="s">
        <v>83</v>
      </c>
      <c r="E128" s="31"/>
      <c r="F128" s="173" t="s">
        <v>191</v>
      </c>
      <c r="G128" s="40" t="str">
        <f t="shared" si="10"/>
        <v>松本太一</v>
      </c>
      <c r="H128" s="34" t="s">
        <v>82</v>
      </c>
      <c r="I128" s="34" t="s">
        <v>41</v>
      </c>
      <c r="J128" s="44">
        <v>1993</v>
      </c>
      <c r="K128" s="174">
        <v>25</v>
      </c>
      <c r="L128" s="163" t="str">
        <f t="shared" si="12"/>
        <v>OK</v>
      </c>
      <c r="M128" s="138" t="s">
        <v>199</v>
      </c>
      <c r="N128" s="139"/>
      <c r="O128" s="139"/>
    </row>
    <row r="129" spans="1:15" s="116" customFormat="1" ht="13.5">
      <c r="A129" s="31" t="s">
        <v>195</v>
      </c>
      <c r="B129" s="37" t="s">
        <v>201</v>
      </c>
      <c r="C129" s="37" t="s">
        <v>952</v>
      </c>
      <c r="D129" s="34" t="s">
        <v>83</v>
      </c>
      <c r="E129" s="31"/>
      <c r="F129" s="173" t="s">
        <v>195</v>
      </c>
      <c r="G129" s="40" t="str">
        <f t="shared" si="10"/>
        <v>村西　徹</v>
      </c>
      <c r="H129" s="34" t="s">
        <v>82</v>
      </c>
      <c r="I129" s="34" t="s">
        <v>41</v>
      </c>
      <c r="J129" s="44">
        <v>1988</v>
      </c>
      <c r="K129" s="174">
        <v>30</v>
      </c>
      <c r="L129" s="163" t="str">
        <f t="shared" si="12"/>
        <v>OK</v>
      </c>
      <c r="M129" s="138" t="s">
        <v>77</v>
      </c>
      <c r="N129" s="139"/>
      <c r="O129" s="139"/>
    </row>
    <row r="130" spans="1:15" s="116" customFormat="1" ht="13.5">
      <c r="A130" s="31" t="s">
        <v>196</v>
      </c>
      <c r="B130" s="117" t="s">
        <v>43</v>
      </c>
      <c r="C130" s="117" t="s">
        <v>953</v>
      </c>
      <c r="D130" s="34" t="s">
        <v>83</v>
      </c>
      <c r="E130" s="177"/>
      <c r="F130" s="173" t="s">
        <v>196</v>
      </c>
      <c r="G130" s="40" t="str">
        <f t="shared" si="10"/>
        <v>青木香奈依</v>
      </c>
      <c r="H130" s="34" t="s">
        <v>82</v>
      </c>
      <c r="I130" s="34" t="s">
        <v>48</v>
      </c>
      <c r="J130" s="44">
        <v>1988</v>
      </c>
      <c r="K130" s="174">
        <v>30</v>
      </c>
      <c r="L130" s="163" t="str">
        <f t="shared" si="12"/>
        <v>OK</v>
      </c>
      <c r="M130" s="31" t="s">
        <v>45</v>
      </c>
      <c r="N130" s="177"/>
      <c r="O130" s="177"/>
    </row>
    <row r="131" spans="1:15" s="118" customFormat="1" ht="13.5">
      <c r="A131" s="31" t="s">
        <v>200</v>
      </c>
      <c r="B131" s="45" t="s">
        <v>954</v>
      </c>
      <c r="C131" s="45" t="s">
        <v>955</v>
      </c>
      <c r="D131" s="34" t="s">
        <v>83</v>
      </c>
      <c r="E131" s="31"/>
      <c r="F131" s="173" t="s">
        <v>200</v>
      </c>
      <c r="G131" s="40" t="str">
        <f t="shared" si="10"/>
        <v>大鳥有希子</v>
      </c>
      <c r="H131" s="34" t="s">
        <v>82</v>
      </c>
      <c r="I131" s="34" t="s">
        <v>48</v>
      </c>
      <c r="J131" s="44">
        <v>1988</v>
      </c>
      <c r="K131" s="174">
        <v>30</v>
      </c>
      <c r="L131" s="163" t="str">
        <f t="shared" si="12"/>
        <v>OK</v>
      </c>
      <c r="M131" s="118" t="s">
        <v>956</v>
      </c>
      <c r="N131" s="139"/>
      <c r="O131" s="177"/>
    </row>
    <row r="132" spans="1:15" s="116" customFormat="1" ht="13.5">
      <c r="A132" s="31" t="s">
        <v>202</v>
      </c>
      <c r="B132" s="119" t="s">
        <v>957</v>
      </c>
      <c r="C132" s="119" t="s">
        <v>958</v>
      </c>
      <c r="D132" s="34" t="s">
        <v>83</v>
      </c>
      <c r="E132" s="177"/>
      <c r="F132" s="173" t="s">
        <v>202</v>
      </c>
      <c r="G132" s="40" t="str">
        <f t="shared" si="10"/>
        <v>金山真理子</v>
      </c>
      <c r="H132" s="34" t="s">
        <v>82</v>
      </c>
      <c r="I132" s="34" t="s">
        <v>48</v>
      </c>
      <c r="J132" s="44">
        <v>1990</v>
      </c>
      <c r="K132" s="174">
        <v>28</v>
      </c>
      <c r="L132" s="163" t="str">
        <f t="shared" si="12"/>
        <v>OK</v>
      </c>
      <c r="M132" s="31" t="s">
        <v>45</v>
      </c>
      <c r="N132" s="177"/>
      <c r="O132" s="177"/>
    </row>
    <row r="133" spans="1:15" s="116" customFormat="1" ht="13.5">
      <c r="A133" s="31" t="s">
        <v>205</v>
      </c>
      <c r="B133" s="104" t="s">
        <v>619</v>
      </c>
      <c r="C133" s="104" t="s">
        <v>959</v>
      </c>
      <c r="D133" s="34" t="s">
        <v>83</v>
      </c>
      <c r="E133" s="177"/>
      <c r="F133" s="173" t="s">
        <v>205</v>
      </c>
      <c r="G133" s="40" t="str">
        <f t="shared" si="10"/>
        <v>亀井莉乃</v>
      </c>
      <c r="H133" s="34" t="s">
        <v>82</v>
      </c>
      <c r="I133" s="34" t="s">
        <v>48</v>
      </c>
      <c r="J133" s="44">
        <v>1991</v>
      </c>
      <c r="K133" s="174">
        <v>27</v>
      </c>
      <c r="L133" s="163" t="str">
        <f t="shared" si="12"/>
        <v>OK</v>
      </c>
      <c r="M133" s="31" t="s">
        <v>45</v>
      </c>
      <c r="N133" s="177"/>
      <c r="O133" s="177"/>
    </row>
    <row r="134" spans="1:15" s="116" customFormat="1" ht="13.5">
      <c r="A134" s="31" t="s">
        <v>687</v>
      </c>
      <c r="B134" s="104" t="s">
        <v>960</v>
      </c>
      <c r="C134" s="104" t="s">
        <v>961</v>
      </c>
      <c r="D134" s="34" t="s">
        <v>83</v>
      </c>
      <c r="E134" s="177"/>
      <c r="F134" s="173" t="s">
        <v>687</v>
      </c>
      <c r="G134" s="40" t="str">
        <f t="shared" si="10"/>
        <v>島井美帆</v>
      </c>
      <c r="H134" s="34" t="s">
        <v>82</v>
      </c>
      <c r="I134" s="34" t="s">
        <v>48</v>
      </c>
      <c r="J134" s="44">
        <v>1995</v>
      </c>
      <c r="K134" s="174">
        <v>23</v>
      </c>
      <c r="L134" s="163" t="str">
        <f t="shared" si="12"/>
        <v>OK</v>
      </c>
      <c r="M134" s="31" t="s">
        <v>45</v>
      </c>
      <c r="N134" s="177"/>
      <c r="O134" s="177"/>
    </row>
    <row r="135" spans="1:15" s="116" customFormat="1" ht="13.5">
      <c r="A135" s="31" t="s">
        <v>689</v>
      </c>
      <c r="B135" s="104" t="s">
        <v>962</v>
      </c>
      <c r="C135" s="104" t="s">
        <v>963</v>
      </c>
      <c r="D135" s="34" t="s">
        <v>83</v>
      </c>
      <c r="E135" s="177"/>
      <c r="F135" s="173" t="s">
        <v>689</v>
      </c>
      <c r="G135" s="40" t="str">
        <f t="shared" si="10"/>
        <v>田端輝子</v>
      </c>
      <c r="H135" s="34" t="s">
        <v>82</v>
      </c>
      <c r="I135" s="34" t="s">
        <v>48</v>
      </c>
      <c r="J135" s="32">
        <v>1981</v>
      </c>
      <c r="K135" s="174">
        <v>37</v>
      </c>
      <c r="L135" s="163" t="str">
        <f t="shared" si="12"/>
        <v>OK</v>
      </c>
      <c r="M135" s="31" t="s">
        <v>964</v>
      </c>
      <c r="N135" s="177"/>
      <c r="O135" s="177"/>
    </row>
    <row r="136" spans="1:15" s="116" customFormat="1" ht="13.5">
      <c r="A136" s="31" t="s">
        <v>690</v>
      </c>
      <c r="B136" s="104" t="s">
        <v>965</v>
      </c>
      <c r="C136" s="104" t="s">
        <v>966</v>
      </c>
      <c r="D136" s="34" t="s">
        <v>83</v>
      </c>
      <c r="E136" s="177"/>
      <c r="F136" s="173" t="s">
        <v>690</v>
      </c>
      <c r="G136" s="40" t="str">
        <f t="shared" si="10"/>
        <v>由井利紗子</v>
      </c>
      <c r="H136" s="34" t="s">
        <v>82</v>
      </c>
      <c r="I136" s="34" t="s">
        <v>48</v>
      </c>
      <c r="J136" s="44">
        <v>1991</v>
      </c>
      <c r="K136" s="174">
        <v>27</v>
      </c>
      <c r="L136" s="163" t="str">
        <f t="shared" si="12"/>
        <v>OK</v>
      </c>
      <c r="M136" s="31" t="s">
        <v>967</v>
      </c>
      <c r="N136" s="177"/>
      <c r="O136" s="177"/>
    </row>
    <row r="137" spans="1:15" s="178" customFormat="1" ht="12.75" customHeight="1">
      <c r="A137" s="31"/>
      <c r="B137" s="125"/>
      <c r="C137" s="125"/>
      <c r="D137" s="31"/>
      <c r="E137" s="31"/>
      <c r="F137" s="173"/>
      <c r="G137" s="31"/>
      <c r="H137" s="179"/>
      <c r="I137" s="37"/>
      <c r="J137" s="44"/>
      <c r="K137" s="174"/>
      <c r="L137" s="173" t="s">
        <v>968</v>
      </c>
      <c r="M137" s="38"/>
      <c r="N137" s="177"/>
      <c r="O137" s="177"/>
    </row>
    <row r="138" spans="1:15" s="169" customFormat="1" ht="13.5">
      <c r="A138" s="31"/>
      <c r="B138" s="34"/>
      <c r="C138" s="34"/>
      <c r="D138" s="31"/>
      <c r="E138" s="31"/>
      <c r="F138" s="173"/>
      <c r="G138" s="31"/>
      <c r="H138" s="179"/>
      <c r="I138" s="37"/>
      <c r="J138" s="44"/>
      <c r="K138" s="174"/>
      <c r="L138" s="173" t="s">
        <v>968</v>
      </c>
      <c r="M138" s="38"/>
      <c r="N138" s="177"/>
      <c r="O138" s="177"/>
    </row>
    <row r="139" spans="1:13" s="169" customFormat="1" ht="13.5">
      <c r="A139" s="31"/>
      <c r="B139" s="34"/>
      <c r="C139" s="34"/>
      <c r="D139" s="31"/>
      <c r="E139" s="31"/>
      <c r="F139" s="173"/>
      <c r="G139" s="31"/>
      <c r="H139" s="179"/>
      <c r="I139" s="37"/>
      <c r="J139" s="44"/>
      <c r="K139" s="174"/>
      <c r="L139" s="173"/>
      <c r="M139" s="38"/>
    </row>
    <row r="140" spans="1:13" s="169" customFormat="1" ht="13.5">
      <c r="A140" s="31"/>
      <c r="B140" s="31"/>
      <c r="C140" s="31"/>
      <c r="D140" s="31"/>
      <c r="E140" s="31"/>
      <c r="F140" s="31"/>
      <c r="G140" s="31"/>
      <c r="H140" s="179"/>
      <c r="I140" s="37"/>
      <c r="J140" s="32"/>
      <c r="K140" s="174"/>
      <c r="L140" s="173"/>
      <c r="M140" s="38"/>
    </row>
    <row r="141" spans="1:13" s="169" customFormat="1" ht="13.5">
      <c r="A141" s="31"/>
      <c r="B141" s="34"/>
      <c r="C141" s="34"/>
      <c r="D141" s="31"/>
      <c r="E141" s="31"/>
      <c r="F141" s="173"/>
      <c r="G141" s="31"/>
      <c r="H141" s="179"/>
      <c r="I141" s="37"/>
      <c r="J141" s="44"/>
      <c r="K141" s="174"/>
      <c r="L141" s="173"/>
      <c r="M141" s="38"/>
    </row>
    <row r="142" spans="1:12" s="118" customFormat="1" ht="13.5">
      <c r="A142" s="31"/>
      <c r="B142" s="45"/>
      <c r="C142" s="45"/>
      <c r="D142" s="34"/>
      <c r="E142" s="31"/>
      <c r="F142" s="136"/>
      <c r="G142" s="38"/>
      <c r="H142" s="34"/>
      <c r="I142" s="34"/>
      <c r="J142" s="44"/>
      <c r="K142" s="137"/>
      <c r="L142" s="136">
        <f>IF(G142="","",IF(COUNTIF($G$6:$G$596,G142)&gt;1,"2重登録","OK"))</f>
      </c>
    </row>
    <row r="143" spans="1:12" s="118" customFormat="1" ht="13.5">
      <c r="A143" s="31"/>
      <c r="B143" s="45"/>
      <c r="C143" s="45"/>
      <c r="D143" s="34"/>
      <c r="E143" s="31"/>
      <c r="F143" s="136"/>
      <c r="G143" s="38"/>
      <c r="H143" s="34"/>
      <c r="I143" s="34"/>
      <c r="J143" s="44"/>
      <c r="K143" s="137"/>
      <c r="L143" s="136">
        <f>IF(G143="","",IF(COUNTIF($G$6:$G$596,G143)&gt;1,"2重登録","OK"))</f>
      </c>
    </row>
    <row r="144" spans="1:12" s="118" customFormat="1" ht="13.5">
      <c r="A144" s="31"/>
      <c r="B144" s="45"/>
      <c r="C144" s="45"/>
      <c r="D144" s="34"/>
      <c r="E144" s="31"/>
      <c r="F144" s="136"/>
      <c r="G144" s="38"/>
      <c r="H144" s="34"/>
      <c r="I144" s="34"/>
      <c r="J144" s="44"/>
      <c r="K144" s="137"/>
      <c r="L144" s="136">
        <f>IF(G144="","",IF(COUNTIF($G$6:$G$596,G144)&gt;1,"2重登録","OK"))</f>
      </c>
    </row>
    <row r="145" spans="1:13" s="169" customFormat="1" ht="13.5">
      <c r="A145" s="814"/>
      <c r="B145" s="812" t="s">
        <v>969</v>
      </c>
      <c r="C145" s="812"/>
      <c r="D145" s="815" t="s">
        <v>970</v>
      </c>
      <c r="E145" s="815"/>
      <c r="F145" s="815"/>
      <c r="G145" s="815"/>
      <c r="H145" s="815"/>
      <c r="I145" s="31"/>
      <c r="J145" s="32"/>
      <c r="K145" s="32"/>
      <c r="L145" s="136">
        <f>IF(G145="","",IF(COUNTIF($G$1:$G$68,G145)&gt;1,"2重登録","OK"))</f>
      </c>
      <c r="M145" s="31"/>
    </row>
    <row r="146" spans="1:13" s="169" customFormat="1" ht="13.5">
      <c r="A146" s="813"/>
      <c r="B146" s="812"/>
      <c r="C146" s="812"/>
      <c r="D146" s="815"/>
      <c r="E146" s="815"/>
      <c r="F146" s="815"/>
      <c r="G146" s="815"/>
      <c r="H146" s="815"/>
      <c r="I146" s="31"/>
      <c r="J146" s="32"/>
      <c r="K146" s="32"/>
      <c r="L146" s="136">
        <f>IF(G146="","",IF(COUNTIF($G$1:$G$68,G146)&gt;1,"2重登録","OK"))</f>
      </c>
      <c r="M146" s="31"/>
    </row>
    <row r="147" spans="1:18" s="169" customFormat="1" ht="13.5">
      <c r="A147" s="31"/>
      <c r="B147" s="34"/>
      <c r="C147" s="34"/>
      <c r="D147" s="35"/>
      <c r="E147" s="31"/>
      <c r="F147" s="136" t="s">
        <v>971</v>
      </c>
      <c r="G147" s="31" t="s">
        <v>874</v>
      </c>
      <c r="H147" s="804" t="s">
        <v>875</v>
      </c>
      <c r="I147" s="804"/>
      <c r="J147" s="804"/>
      <c r="K147" s="136"/>
      <c r="L147" s="136"/>
      <c r="Q147" s="168"/>
      <c r="R147" s="168"/>
    </row>
    <row r="148" spans="2:12" s="169" customFormat="1" ht="13.5">
      <c r="B148" s="808"/>
      <c r="C148" s="808"/>
      <c r="D148" s="31"/>
      <c r="E148" s="31"/>
      <c r="F148" s="136" t="s">
        <v>972</v>
      </c>
      <c r="G148" s="33">
        <f>COUNTIF($M$150:$M$170,"東近江市")</f>
        <v>4</v>
      </c>
      <c r="H148" s="799">
        <v>0.2</v>
      </c>
      <c r="I148" s="799"/>
      <c r="J148" s="799"/>
      <c r="K148" s="136"/>
      <c r="L148" s="136"/>
    </row>
    <row r="149" spans="2:12" s="169" customFormat="1" ht="13.5">
      <c r="B149" s="36"/>
      <c r="C149" s="36"/>
      <c r="D149" s="168" t="s">
        <v>876</v>
      </c>
      <c r="E149" s="168"/>
      <c r="F149" s="168"/>
      <c r="G149" s="33"/>
      <c r="H149" s="47" t="s">
        <v>877</v>
      </c>
      <c r="I149" s="43"/>
      <c r="J149" s="43"/>
      <c r="K149" s="136"/>
      <c r="L149" s="136">
        <f>IF(G149="","",IF(COUNTIF($G$1:$G$68,G149)&gt;1,"2重登録","OK"))</f>
      </c>
    </row>
    <row r="150" spans="1:13" s="169" customFormat="1" ht="13.5">
      <c r="A150" s="31" t="s">
        <v>973</v>
      </c>
      <c r="B150" s="51" t="s">
        <v>974</v>
      </c>
      <c r="C150" s="51" t="s">
        <v>975</v>
      </c>
      <c r="D150" s="179" t="s">
        <v>976</v>
      </c>
      <c r="E150" s="179"/>
      <c r="F150" s="179"/>
      <c r="G150" s="31" t="str">
        <f aca="true" t="shared" si="13" ref="G150:G155">B150&amp;C150</f>
        <v>油利 享</v>
      </c>
      <c r="H150" s="179" t="s">
        <v>976</v>
      </c>
      <c r="I150" s="31" t="s">
        <v>701</v>
      </c>
      <c r="J150" s="32">
        <v>1955</v>
      </c>
      <c r="K150" s="32">
        <f aca="true" t="shared" si="14" ref="K150:K169">IF(J150="","",(2019-J150))</f>
        <v>64</v>
      </c>
      <c r="L150" s="136" t="str">
        <f aca="true" t="shared" si="15" ref="L150:L169">IF(G150="","",IF(COUNTIF($G$6:$G$596,G150)&gt;1,"2重登録","OK"))</f>
        <v>OK</v>
      </c>
      <c r="M150" s="140" t="s">
        <v>688</v>
      </c>
    </row>
    <row r="151" spans="1:13" s="169" customFormat="1" ht="13.5">
      <c r="A151" s="31" t="s">
        <v>208</v>
      </c>
      <c r="B151" s="51" t="s">
        <v>977</v>
      </c>
      <c r="C151" s="51" t="s">
        <v>978</v>
      </c>
      <c r="D151" s="179" t="s">
        <v>976</v>
      </c>
      <c r="E151" s="179"/>
      <c r="F151" s="179"/>
      <c r="G151" s="31" t="str">
        <f t="shared" si="13"/>
        <v>鈴木英夫</v>
      </c>
      <c r="H151" s="179" t="s">
        <v>976</v>
      </c>
      <c r="I151" s="31" t="s">
        <v>41</v>
      </c>
      <c r="J151" s="32">
        <v>1955</v>
      </c>
      <c r="K151" s="32">
        <f t="shared" si="14"/>
        <v>64</v>
      </c>
      <c r="L151" s="136" t="str">
        <f t="shared" si="15"/>
        <v>OK</v>
      </c>
      <c r="M151" s="140" t="s">
        <v>688</v>
      </c>
    </row>
    <row r="152" spans="1:13" s="169" customFormat="1" ht="13.5">
      <c r="A152" s="31" t="s">
        <v>210</v>
      </c>
      <c r="B152" s="51" t="s">
        <v>979</v>
      </c>
      <c r="C152" s="51" t="s">
        <v>980</v>
      </c>
      <c r="D152" s="179" t="s">
        <v>976</v>
      </c>
      <c r="E152" s="179"/>
      <c r="F152" s="179"/>
      <c r="G152" s="31" t="str">
        <f t="shared" si="13"/>
        <v>長谷出 浩</v>
      </c>
      <c r="H152" s="179" t="s">
        <v>976</v>
      </c>
      <c r="I152" s="31" t="s">
        <v>41</v>
      </c>
      <c r="J152" s="32">
        <v>1960</v>
      </c>
      <c r="K152" s="32">
        <f t="shared" si="14"/>
        <v>59</v>
      </c>
      <c r="L152" s="136" t="str">
        <f t="shared" si="15"/>
        <v>OK</v>
      </c>
      <c r="M152" s="140" t="s">
        <v>688</v>
      </c>
    </row>
    <row r="153" spans="1:13" s="169" customFormat="1" ht="13.5">
      <c r="A153" s="31" t="s">
        <v>211</v>
      </c>
      <c r="B153" s="51" t="s">
        <v>981</v>
      </c>
      <c r="C153" s="51" t="s">
        <v>982</v>
      </c>
      <c r="D153" s="179" t="s">
        <v>976</v>
      </c>
      <c r="E153" s="179"/>
      <c r="F153" s="179"/>
      <c r="G153" s="31" t="str">
        <f t="shared" si="13"/>
        <v>山崎  豊</v>
      </c>
      <c r="H153" s="179" t="s">
        <v>976</v>
      </c>
      <c r="I153" s="31" t="s">
        <v>41</v>
      </c>
      <c r="J153" s="32">
        <v>1975</v>
      </c>
      <c r="K153" s="32">
        <f t="shared" si="14"/>
        <v>44</v>
      </c>
      <c r="L153" s="136" t="str">
        <f t="shared" si="15"/>
        <v>OK</v>
      </c>
      <c r="M153" s="140" t="s">
        <v>688</v>
      </c>
    </row>
    <row r="154" spans="1:13" s="169" customFormat="1" ht="13.5">
      <c r="A154" s="31" t="s">
        <v>212</v>
      </c>
      <c r="B154" s="51" t="s">
        <v>983</v>
      </c>
      <c r="C154" s="51" t="s">
        <v>984</v>
      </c>
      <c r="D154" s="179" t="s">
        <v>976</v>
      </c>
      <c r="E154" s="179"/>
      <c r="F154" s="179"/>
      <c r="G154" s="31" t="str">
        <f t="shared" si="13"/>
        <v>奥内栄治</v>
      </c>
      <c r="H154" s="179" t="s">
        <v>976</v>
      </c>
      <c r="I154" s="31" t="s">
        <v>41</v>
      </c>
      <c r="J154" s="32">
        <v>1969</v>
      </c>
      <c r="K154" s="32">
        <f t="shared" si="14"/>
        <v>50</v>
      </c>
      <c r="L154" s="136" t="str">
        <f t="shared" si="15"/>
        <v>OK</v>
      </c>
      <c r="M154" s="125" t="s">
        <v>734</v>
      </c>
    </row>
    <row r="155" spans="1:13" s="169" customFormat="1" ht="13.5">
      <c r="A155" s="31" t="s">
        <v>213</v>
      </c>
      <c r="B155" s="51" t="s">
        <v>985</v>
      </c>
      <c r="C155" s="51" t="s">
        <v>986</v>
      </c>
      <c r="D155" s="179" t="s">
        <v>976</v>
      </c>
      <c r="E155" s="179"/>
      <c r="F155" s="31"/>
      <c r="G155" s="31" t="str">
        <f t="shared" si="13"/>
        <v>水本佑人</v>
      </c>
      <c r="H155" s="179" t="s">
        <v>976</v>
      </c>
      <c r="I155" s="31" t="s">
        <v>41</v>
      </c>
      <c r="J155" s="32">
        <v>1998</v>
      </c>
      <c r="K155" s="32">
        <f t="shared" si="14"/>
        <v>21</v>
      </c>
      <c r="L155" s="136" t="str">
        <f t="shared" si="15"/>
        <v>OK</v>
      </c>
      <c r="M155" s="53" t="s">
        <v>809</v>
      </c>
    </row>
    <row r="156" spans="1:13" s="169" customFormat="1" ht="13.5">
      <c r="A156" s="31" t="s">
        <v>214</v>
      </c>
      <c r="B156" s="31" t="s">
        <v>987</v>
      </c>
      <c r="C156" s="31" t="s">
        <v>988</v>
      </c>
      <c r="D156" s="31" t="s">
        <v>976</v>
      </c>
      <c r="E156" s="31"/>
      <c r="F156" s="142"/>
      <c r="G156" s="31" t="s">
        <v>989</v>
      </c>
      <c r="H156" s="179" t="s">
        <v>976</v>
      </c>
      <c r="I156" s="50" t="s">
        <v>701</v>
      </c>
      <c r="J156" s="44">
        <v>1970</v>
      </c>
      <c r="K156" s="32">
        <f t="shared" si="14"/>
        <v>49</v>
      </c>
      <c r="L156" s="136" t="str">
        <f t="shared" si="15"/>
        <v>OK</v>
      </c>
      <c r="M156" s="31" t="s">
        <v>845</v>
      </c>
    </row>
    <row r="157" spans="1:13" s="169" customFormat="1" ht="13.5">
      <c r="A157" s="31" t="s">
        <v>215</v>
      </c>
      <c r="B157" s="51" t="s">
        <v>990</v>
      </c>
      <c r="C157" s="51" t="s">
        <v>991</v>
      </c>
      <c r="D157" s="179" t="s">
        <v>976</v>
      </c>
      <c r="E157" s="179"/>
      <c r="F157" s="179"/>
      <c r="G157" s="31" t="str">
        <f aca="true" t="shared" si="16" ref="G157:G165">B157&amp;C157</f>
        <v>平塚 聡</v>
      </c>
      <c r="H157" s="179" t="s">
        <v>976</v>
      </c>
      <c r="I157" s="31" t="s">
        <v>41</v>
      </c>
      <c r="J157" s="32">
        <v>1960</v>
      </c>
      <c r="K157" s="32">
        <f t="shared" si="14"/>
        <v>59</v>
      </c>
      <c r="L157" s="136" t="str">
        <f t="shared" si="15"/>
        <v>OK</v>
      </c>
      <c r="M157" s="31" t="s">
        <v>809</v>
      </c>
    </row>
    <row r="158" spans="1:13" s="169" customFormat="1" ht="13.5">
      <c r="A158" s="31" t="s">
        <v>216</v>
      </c>
      <c r="B158" s="51" t="s">
        <v>990</v>
      </c>
      <c r="C158" s="52" t="s">
        <v>992</v>
      </c>
      <c r="D158" s="179" t="s">
        <v>976</v>
      </c>
      <c r="E158" s="31" t="s">
        <v>767</v>
      </c>
      <c r="F158" s="179"/>
      <c r="G158" s="31" t="str">
        <f t="shared" si="16"/>
        <v>平塚好真</v>
      </c>
      <c r="H158" s="179" t="s">
        <v>976</v>
      </c>
      <c r="I158" s="31" t="s">
        <v>41</v>
      </c>
      <c r="J158" s="32">
        <v>2004</v>
      </c>
      <c r="K158" s="32">
        <f t="shared" si="14"/>
        <v>15</v>
      </c>
      <c r="L158" s="136" t="str">
        <f t="shared" si="15"/>
        <v>OK</v>
      </c>
      <c r="M158" s="31" t="s">
        <v>809</v>
      </c>
    </row>
    <row r="159" spans="1:13" s="169" customFormat="1" ht="13.5">
      <c r="A159" s="31" t="s">
        <v>217</v>
      </c>
      <c r="B159" s="52" t="s">
        <v>993</v>
      </c>
      <c r="C159" s="52" t="s">
        <v>994</v>
      </c>
      <c r="D159" s="179" t="s">
        <v>976</v>
      </c>
      <c r="E159" s="179"/>
      <c r="F159" s="179"/>
      <c r="G159" s="31" t="str">
        <f t="shared" si="16"/>
        <v>三代康成</v>
      </c>
      <c r="H159" s="179" t="s">
        <v>976</v>
      </c>
      <c r="I159" s="31" t="s">
        <v>41</v>
      </c>
      <c r="J159" s="32">
        <v>1968</v>
      </c>
      <c r="K159" s="32">
        <f t="shared" si="14"/>
        <v>51</v>
      </c>
      <c r="L159" s="136" t="str">
        <f t="shared" si="15"/>
        <v>OK</v>
      </c>
      <c r="M159" s="125" t="s">
        <v>734</v>
      </c>
    </row>
    <row r="160" spans="1:13" s="169" customFormat="1" ht="13.5">
      <c r="A160" s="31" t="s">
        <v>218</v>
      </c>
      <c r="B160" s="52" t="s">
        <v>985</v>
      </c>
      <c r="C160" s="52" t="s">
        <v>995</v>
      </c>
      <c r="D160" s="179" t="s">
        <v>976</v>
      </c>
      <c r="E160" s="179"/>
      <c r="F160" s="179"/>
      <c r="G160" s="31" t="str">
        <f t="shared" si="16"/>
        <v>水本淳史</v>
      </c>
      <c r="H160" s="179" t="s">
        <v>976</v>
      </c>
      <c r="I160" s="31" t="s">
        <v>41</v>
      </c>
      <c r="J160" s="32">
        <v>1970</v>
      </c>
      <c r="K160" s="32">
        <f t="shared" si="14"/>
        <v>49</v>
      </c>
      <c r="L160" s="136" t="str">
        <f t="shared" si="15"/>
        <v>OK</v>
      </c>
      <c r="M160" s="141" t="s">
        <v>809</v>
      </c>
    </row>
    <row r="161" spans="1:20" s="169" customFormat="1" ht="13.5">
      <c r="A161" s="31" t="s">
        <v>219</v>
      </c>
      <c r="B161" s="51" t="s">
        <v>740</v>
      </c>
      <c r="C161" s="51" t="s">
        <v>996</v>
      </c>
      <c r="D161" s="179" t="s">
        <v>976</v>
      </c>
      <c r="E161" s="179"/>
      <c r="F161" s="179"/>
      <c r="G161" s="31" t="str">
        <f t="shared" si="16"/>
        <v>清水善弘</v>
      </c>
      <c r="H161" s="179" t="s">
        <v>976</v>
      </c>
      <c r="I161" s="31" t="s">
        <v>41</v>
      </c>
      <c r="J161" s="32">
        <v>1952</v>
      </c>
      <c r="K161" s="32">
        <f t="shared" si="14"/>
        <v>67</v>
      </c>
      <c r="L161" s="136" t="str">
        <f t="shared" si="15"/>
        <v>OK</v>
      </c>
      <c r="M161" s="125" t="s">
        <v>734</v>
      </c>
      <c r="T161" s="168"/>
    </row>
    <row r="162" spans="1:19" s="169" customFormat="1" ht="13.5">
      <c r="A162" s="31" t="s">
        <v>220</v>
      </c>
      <c r="B162" s="104" t="s">
        <v>997</v>
      </c>
      <c r="C162" s="104" t="s">
        <v>998</v>
      </c>
      <c r="D162" s="180" t="s">
        <v>976</v>
      </c>
      <c r="E162" s="124"/>
      <c r="F162" s="181"/>
      <c r="G162" s="124" t="str">
        <f t="shared" si="16"/>
        <v>松井美和子</v>
      </c>
      <c r="H162" s="180" t="s">
        <v>976</v>
      </c>
      <c r="I162" s="126" t="s">
        <v>753</v>
      </c>
      <c r="J162" s="182">
        <v>1969</v>
      </c>
      <c r="K162" s="32">
        <f t="shared" si="14"/>
        <v>50</v>
      </c>
      <c r="L162" s="136" t="str">
        <f t="shared" si="15"/>
        <v>OK</v>
      </c>
      <c r="M162" s="31" t="s">
        <v>756</v>
      </c>
      <c r="S162" s="168"/>
    </row>
    <row r="163" spans="1:13" s="169" customFormat="1" ht="13.5">
      <c r="A163" s="31" t="s">
        <v>221</v>
      </c>
      <c r="B163" s="104" t="s">
        <v>993</v>
      </c>
      <c r="C163" s="104" t="s">
        <v>999</v>
      </c>
      <c r="D163" s="180" t="s">
        <v>976</v>
      </c>
      <c r="E163" s="124"/>
      <c r="F163" s="124"/>
      <c r="G163" s="124" t="str">
        <f t="shared" si="16"/>
        <v>三代梨絵</v>
      </c>
      <c r="H163" s="180" t="s">
        <v>976</v>
      </c>
      <c r="I163" s="126" t="s">
        <v>753</v>
      </c>
      <c r="J163" s="182">
        <v>1976</v>
      </c>
      <c r="K163" s="32">
        <f t="shared" si="14"/>
        <v>43</v>
      </c>
      <c r="L163" s="136" t="str">
        <f t="shared" si="15"/>
        <v>OK</v>
      </c>
      <c r="M163" s="31" t="s">
        <v>734</v>
      </c>
    </row>
    <row r="164" spans="1:13" s="169" customFormat="1" ht="13.5">
      <c r="A164" s="31" t="s">
        <v>223</v>
      </c>
      <c r="B164" s="104" t="s">
        <v>1000</v>
      </c>
      <c r="C164" s="104" t="s">
        <v>1001</v>
      </c>
      <c r="D164" s="180" t="s">
        <v>976</v>
      </c>
      <c r="E164" s="124"/>
      <c r="F164" s="181"/>
      <c r="G164" s="124" t="str">
        <f t="shared" si="16"/>
        <v>土肥祐子</v>
      </c>
      <c r="H164" s="180" t="s">
        <v>976</v>
      </c>
      <c r="I164" s="126" t="s">
        <v>753</v>
      </c>
      <c r="J164" s="182">
        <v>1971</v>
      </c>
      <c r="K164" s="32">
        <f t="shared" si="14"/>
        <v>48</v>
      </c>
      <c r="L164" s="136" t="str">
        <f t="shared" si="15"/>
        <v>OK</v>
      </c>
      <c r="M164" s="31" t="s">
        <v>734</v>
      </c>
    </row>
    <row r="165" spans="1:20" s="169" customFormat="1" ht="13.5">
      <c r="A165" s="31" t="s">
        <v>224</v>
      </c>
      <c r="B165" s="104" t="s">
        <v>983</v>
      </c>
      <c r="C165" s="104" t="s">
        <v>1002</v>
      </c>
      <c r="D165" s="180" t="s">
        <v>976</v>
      </c>
      <c r="E165" s="124" t="s">
        <v>767</v>
      </c>
      <c r="F165" s="181"/>
      <c r="G165" s="124" t="str">
        <f t="shared" si="16"/>
        <v>奥内菜々</v>
      </c>
      <c r="H165" s="180" t="s">
        <v>976</v>
      </c>
      <c r="I165" s="126" t="s">
        <v>753</v>
      </c>
      <c r="J165" s="182">
        <v>1999</v>
      </c>
      <c r="K165" s="32">
        <f t="shared" si="14"/>
        <v>20</v>
      </c>
      <c r="L165" s="136" t="str">
        <f t="shared" si="15"/>
        <v>OK</v>
      </c>
      <c r="M165" s="31" t="s">
        <v>734</v>
      </c>
      <c r="T165" s="168"/>
    </row>
    <row r="166" spans="1:13" s="169" customFormat="1" ht="13.5">
      <c r="A166" s="31" t="s">
        <v>225</v>
      </c>
      <c r="B166" s="104" t="s">
        <v>1003</v>
      </c>
      <c r="C166" s="104" t="s">
        <v>1004</v>
      </c>
      <c r="D166" s="180" t="s">
        <v>976</v>
      </c>
      <c r="E166" s="124"/>
      <c r="F166" s="181"/>
      <c r="G166" s="124" t="s">
        <v>1005</v>
      </c>
      <c r="H166" s="180" t="s">
        <v>976</v>
      </c>
      <c r="I166" s="126" t="s">
        <v>753</v>
      </c>
      <c r="J166" s="182">
        <v>1994</v>
      </c>
      <c r="K166" s="32">
        <f t="shared" si="14"/>
        <v>25</v>
      </c>
      <c r="L166" s="136" t="str">
        <f t="shared" si="15"/>
        <v>OK</v>
      </c>
      <c r="M166" s="31" t="s">
        <v>809</v>
      </c>
    </row>
    <row r="167" spans="1:13" s="169" customFormat="1" ht="13.5">
      <c r="A167" s="31" t="s">
        <v>226</v>
      </c>
      <c r="B167" s="104" t="s">
        <v>1006</v>
      </c>
      <c r="C167" s="104" t="s">
        <v>1007</v>
      </c>
      <c r="D167" s="124" t="s">
        <v>976</v>
      </c>
      <c r="E167" s="124"/>
      <c r="F167" s="181"/>
      <c r="G167" s="124" t="s">
        <v>1008</v>
      </c>
      <c r="H167" s="180" t="s">
        <v>976</v>
      </c>
      <c r="I167" s="126" t="s">
        <v>753</v>
      </c>
      <c r="J167" s="182">
        <v>1993</v>
      </c>
      <c r="K167" s="32">
        <f t="shared" si="14"/>
        <v>26</v>
      </c>
      <c r="L167" s="136" t="str">
        <f t="shared" si="15"/>
        <v>OK</v>
      </c>
      <c r="M167" s="31" t="s">
        <v>692</v>
      </c>
    </row>
    <row r="168" spans="1:13" s="169" customFormat="1" ht="13.5">
      <c r="A168" s="31" t="s">
        <v>227</v>
      </c>
      <c r="B168" s="183" t="s">
        <v>1009</v>
      </c>
      <c r="C168" s="184" t="s">
        <v>1010</v>
      </c>
      <c r="D168" s="180" t="s">
        <v>976</v>
      </c>
      <c r="E168" s="124"/>
      <c r="F168" s="180"/>
      <c r="G168" s="124" t="s">
        <v>1011</v>
      </c>
      <c r="H168" s="180" t="s">
        <v>976</v>
      </c>
      <c r="I168" s="104" t="s">
        <v>753</v>
      </c>
      <c r="J168" s="182">
        <v>1988</v>
      </c>
      <c r="K168" s="32">
        <f t="shared" si="14"/>
        <v>31</v>
      </c>
      <c r="L168" s="136" t="str">
        <f t="shared" si="15"/>
        <v>OK</v>
      </c>
      <c r="M168" s="31" t="s">
        <v>845</v>
      </c>
    </row>
    <row r="169" spans="1:13" s="169" customFormat="1" ht="13.5">
      <c r="A169" s="31" t="s">
        <v>229</v>
      </c>
      <c r="B169" s="104" t="s">
        <v>1012</v>
      </c>
      <c r="C169" s="104" t="s">
        <v>1013</v>
      </c>
      <c r="D169" s="124" t="s">
        <v>976</v>
      </c>
      <c r="E169" s="124"/>
      <c r="F169" s="124"/>
      <c r="G169" s="124" t="str">
        <f>B169&amp;C169</f>
        <v>吉岡京子</v>
      </c>
      <c r="H169" s="180" t="s">
        <v>976</v>
      </c>
      <c r="I169" s="126" t="s">
        <v>753</v>
      </c>
      <c r="J169" s="182">
        <v>1959</v>
      </c>
      <c r="K169" s="32">
        <f t="shared" si="14"/>
        <v>60</v>
      </c>
      <c r="L169" s="136" t="str">
        <f t="shared" si="15"/>
        <v>OK</v>
      </c>
      <c r="M169" s="31" t="s">
        <v>868</v>
      </c>
    </row>
    <row r="170" spans="1:13" s="169" customFormat="1" ht="13.5">
      <c r="A170" s="31" t="s">
        <v>230</v>
      </c>
      <c r="B170" s="38"/>
      <c r="C170" s="38"/>
      <c r="D170" s="180"/>
      <c r="E170" s="124"/>
      <c r="F170" s="124"/>
      <c r="G170" s="34"/>
      <c r="H170" s="179"/>
      <c r="I170" s="45"/>
      <c r="J170" s="32"/>
      <c r="K170" s="137"/>
      <c r="L170" s="136"/>
      <c r="M170" s="31"/>
    </row>
    <row r="171" spans="1:13" s="169" customFormat="1" ht="13.5">
      <c r="A171" s="31"/>
      <c r="B171" s="38"/>
      <c r="C171" s="38"/>
      <c r="D171" s="179"/>
      <c r="E171" s="31"/>
      <c r="F171" s="136"/>
      <c r="G171" s="34"/>
      <c r="H171" s="179"/>
      <c r="I171" s="45"/>
      <c r="J171" s="44"/>
      <c r="K171" s="137"/>
      <c r="L171" s="136"/>
      <c r="M171" s="31"/>
    </row>
    <row r="172" spans="1:13" s="169" customFormat="1" ht="13.5">
      <c r="A172" s="31"/>
      <c r="B172" s="140"/>
      <c r="C172" s="140"/>
      <c r="D172" s="179"/>
      <c r="E172" s="31"/>
      <c r="F172" s="136"/>
      <c r="G172" s="34"/>
      <c r="H172" s="179"/>
      <c r="I172" s="45"/>
      <c r="J172" s="44"/>
      <c r="K172" s="137"/>
      <c r="L172" s="136"/>
      <c r="M172" s="31"/>
    </row>
    <row r="173" spans="1:13" s="169" customFormat="1" ht="13.5">
      <c r="A173" s="31"/>
      <c r="B173" s="38"/>
      <c r="C173" s="38"/>
      <c r="D173" s="179"/>
      <c r="E173" s="31"/>
      <c r="F173" s="136"/>
      <c r="G173" s="34"/>
      <c r="H173" s="179"/>
      <c r="I173" s="45"/>
      <c r="J173" s="44"/>
      <c r="K173" s="137"/>
      <c r="L173" s="136"/>
      <c r="M173" s="31"/>
    </row>
    <row r="174" spans="1:13" s="169" customFormat="1" ht="13.5">
      <c r="A174" s="31"/>
      <c r="B174" s="38"/>
      <c r="C174" s="38"/>
      <c r="D174" s="179"/>
      <c r="E174" s="31"/>
      <c r="F174" s="31"/>
      <c r="G174" s="34"/>
      <c r="H174" s="179"/>
      <c r="I174" s="45"/>
      <c r="J174" s="32"/>
      <c r="K174" s="137"/>
      <c r="L174" s="136"/>
      <c r="M174" s="31"/>
    </row>
    <row r="175" spans="1:13" s="169" customFormat="1" ht="13.5">
      <c r="A175" s="31"/>
      <c r="B175" s="38"/>
      <c r="C175" s="38"/>
      <c r="D175" s="179"/>
      <c r="E175" s="31"/>
      <c r="F175" s="136"/>
      <c r="G175" s="34"/>
      <c r="H175" s="179"/>
      <c r="I175" s="45"/>
      <c r="J175" s="44"/>
      <c r="K175" s="137"/>
      <c r="L175" s="136"/>
      <c r="M175" s="31"/>
    </row>
    <row r="176" spans="1:13" s="169" customFormat="1" ht="13.5">
      <c r="A176" s="31"/>
      <c r="B176" s="140"/>
      <c r="C176" s="140"/>
      <c r="D176" s="179"/>
      <c r="E176" s="31"/>
      <c r="F176" s="136"/>
      <c r="G176" s="34"/>
      <c r="H176" s="179"/>
      <c r="I176" s="45"/>
      <c r="J176" s="44"/>
      <c r="K176" s="137"/>
      <c r="L176" s="136"/>
      <c r="M176" s="31"/>
    </row>
    <row r="177" spans="1:13" s="169" customFormat="1" ht="13.5">
      <c r="A177" s="31"/>
      <c r="B177" s="38"/>
      <c r="C177" s="38"/>
      <c r="D177" s="31"/>
      <c r="E177" s="31"/>
      <c r="F177" s="136"/>
      <c r="G177" s="34"/>
      <c r="H177" s="179"/>
      <c r="I177" s="45"/>
      <c r="J177" s="44"/>
      <c r="K177" s="137"/>
      <c r="L177" s="136"/>
      <c r="M177" s="31"/>
    </row>
    <row r="178" spans="1:13" s="169" customFormat="1" ht="13.5">
      <c r="A178" s="31"/>
      <c r="B178" s="38"/>
      <c r="C178" s="38"/>
      <c r="D178" s="179"/>
      <c r="E178" s="31"/>
      <c r="F178" s="136"/>
      <c r="G178" s="34"/>
      <c r="H178" s="179"/>
      <c r="I178" s="45"/>
      <c r="J178" s="44"/>
      <c r="K178" s="137"/>
      <c r="L178" s="136"/>
      <c r="M178" s="31"/>
    </row>
    <row r="179" spans="1:13" s="169" customFormat="1" ht="13.5">
      <c r="A179" s="31"/>
      <c r="B179" s="38"/>
      <c r="C179" s="38"/>
      <c r="D179" s="31"/>
      <c r="E179" s="31"/>
      <c r="F179" s="31"/>
      <c r="G179" s="34"/>
      <c r="H179" s="179"/>
      <c r="I179" s="45"/>
      <c r="J179" s="32"/>
      <c r="K179" s="137"/>
      <c r="L179" s="136"/>
      <c r="M179" s="31"/>
    </row>
    <row r="180" spans="1:13" s="169" customFormat="1" ht="13.5">
      <c r="A180" s="31"/>
      <c r="B180" s="38"/>
      <c r="C180" s="38"/>
      <c r="D180" s="31"/>
      <c r="E180" s="31"/>
      <c r="F180" s="136"/>
      <c r="G180" s="34"/>
      <c r="H180" s="179"/>
      <c r="I180" s="45"/>
      <c r="J180" s="44"/>
      <c r="K180" s="137"/>
      <c r="L180" s="136"/>
      <c r="M180" s="31"/>
    </row>
    <row r="181" spans="1:13" s="169" customFormat="1" ht="13.5">
      <c r="A181" s="31"/>
      <c r="B181" s="38"/>
      <c r="C181" s="38"/>
      <c r="D181" s="31"/>
      <c r="E181" s="31"/>
      <c r="F181" s="136"/>
      <c r="G181" s="38"/>
      <c r="H181" s="179"/>
      <c r="I181" s="45"/>
      <c r="J181" s="44"/>
      <c r="K181" s="137"/>
      <c r="L181" s="136">
        <f aca="true" t="shared" si="17" ref="L181:L206">IF(G181="","",IF(COUNTIF($G$6:$G$596,G181)&gt;1,"2重登録","OK"))</f>
      </c>
      <c r="M181" s="31"/>
    </row>
    <row r="182" spans="1:13" s="169" customFormat="1" ht="13.5">
      <c r="A182" s="31"/>
      <c r="B182" s="38"/>
      <c r="C182" s="38"/>
      <c r="D182" s="179"/>
      <c r="E182" s="31"/>
      <c r="F182" s="136"/>
      <c r="G182" s="38"/>
      <c r="H182" s="179"/>
      <c r="I182" s="45"/>
      <c r="J182" s="44"/>
      <c r="K182" s="137"/>
      <c r="L182" s="136">
        <f t="shared" si="17"/>
      </c>
      <c r="M182" s="31"/>
    </row>
    <row r="183" spans="1:13" s="169" customFormat="1" ht="13.5">
      <c r="A183" s="31"/>
      <c r="B183" s="38"/>
      <c r="C183" s="38"/>
      <c r="D183" s="179"/>
      <c r="E183" s="31"/>
      <c r="F183" s="136"/>
      <c r="G183" s="38"/>
      <c r="H183" s="179"/>
      <c r="I183" s="45"/>
      <c r="J183" s="44"/>
      <c r="K183" s="137"/>
      <c r="L183" s="136">
        <f t="shared" si="17"/>
      </c>
      <c r="M183" s="31"/>
    </row>
    <row r="184" spans="1:13" s="169" customFormat="1" ht="13.5">
      <c r="A184" s="31"/>
      <c r="B184" s="38"/>
      <c r="C184" s="38"/>
      <c r="D184" s="179"/>
      <c r="E184" s="31"/>
      <c r="F184" s="31"/>
      <c r="G184" s="38"/>
      <c r="H184" s="179"/>
      <c r="I184" s="45"/>
      <c r="J184" s="32"/>
      <c r="K184" s="137"/>
      <c r="L184" s="136">
        <f t="shared" si="17"/>
      </c>
      <c r="M184" s="31"/>
    </row>
    <row r="185" spans="1:13" s="169" customFormat="1" ht="13.5">
      <c r="A185" s="31"/>
      <c r="B185" s="38"/>
      <c r="C185" s="38"/>
      <c r="D185" s="179"/>
      <c r="E185" s="31"/>
      <c r="F185" s="136"/>
      <c r="G185" s="38"/>
      <c r="H185" s="179"/>
      <c r="I185" s="45"/>
      <c r="J185" s="44"/>
      <c r="K185" s="137"/>
      <c r="L185" s="136">
        <f t="shared" si="17"/>
      </c>
      <c r="M185" s="31"/>
    </row>
    <row r="186" spans="1:13" s="169" customFormat="1" ht="13.5">
      <c r="A186" s="31"/>
      <c r="B186" s="140"/>
      <c r="C186" s="140"/>
      <c r="D186" s="179"/>
      <c r="E186" s="31"/>
      <c r="F186" s="136"/>
      <c r="G186" s="38"/>
      <c r="H186" s="179"/>
      <c r="I186" s="45"/>
      <c r="J186" s="44"/>
      <c r="K186" s="137"/>
      <c r="L186" s="136">
        <f t="shared" si="17"/>
      </c>
      <c r="M186" s="31"/>
    </row>
    <row r="187" spans="1:13" s="169" customFormat="1" ht="13.5">
      <c r="A187" s="31"/>
      <c r="B187" s="38"/>
      <c r="C187" s="38"/>
      <c r="D187" s="179"/>
      <c r="E187" s="31"/>
      <c r="F187" s="136"/>
      <c r="G187" s="38"/>
      <c r="H187" s="179"/>
      <c r="I187" s="45"/>
      <c r="J187" s="44"/>
      <c r="K187" s="137"/>
      <c r="L187" s="136">
        <f t="shared" si="17"/>
      </c>
      <c r="M187" s="31"/>
    </row>
    <row r="188" spans="1:13" s="169" customFormat="1" ht="13.5">
      <c r="A188" s="31"/>
      <c r="B188" s="38"/>
      <c r="C188" s="38"/>
      <c r="D188" s="31"/>
      <c r="E188" s="31"/>
      <c r="F188" s="136"/>
      <c r="G188" s="38"/>
      <c r="H188" s="179"/>
      <c r="I188" s="45"/>
      <c r="J188" s="44"/>
      <c r="K188" s="137"/>
      <c r="L188" s="136">
        <f t="shared" si="17"/>
      </c>
      <c r="M188" s="31"/>
    </row>
    <row r="189" spans="1:13" s="169" customFormat="1" ht="13.5">
      <c r="A189" s="31"/>
      <c r="B189" s="38"/>
      <c r="C189" s="38"/>
      <c r="D189" s="31"/>
      <c r="E189" s="31"/>
      <c r="F189" s="31"/>
      <c r="G189" s="38"/>
      <c r="H189" s="179"/>
      <c r="I189" s="45"/>
      <c r="J189" s="32"/>
      <c r="K189" s="137"/>
      <c r="L189" s="136">
        <f t="shared" si="17"/>
      </c>
      <c r="M189" s="31"/>
    </row>
    <row r="190" spans="1:13" s="169" customFormat="1" ht="13.5">
      <c r="A190" s="31"/>
      <c r="B190" s="38"/>
      <c r="C190" s="38"/>
      <c r="D190" s="31"/>
      <c r="E190" s="31"/>
      <c r="F190" s="31"/>
      <c r="G190" s="31"/>
      <c r="H190" s="179"/>
      <c r="I190" s="37"/>
      <c r="J190" s="32"/>
      <c r="K190" s="137"/>
      <c r="L190" s="136">
        <f t="shared" si="17"/>
      </c>
      <c r="M190" s="31"/>
    </row>
    <row r="191" spans="1:13" s="169" customFormat="1" ht="13.5">
      <c r="A191" s="31"/>
      <c r="B191" s="38"/>
      <c r="C191" s="38"/>
      <c r="D191" s="31"/>
      <c r="E191" s="31"/>
      <c r="F191" s="31"/>
      <c r="G191" s="31"/>
      <c r="H191" s="179"/>
      <c r="I191" s="37"/>
      <c r="J191" s="32"/>
      <c r="K191" s="137"/>
      <c r="L191" s="136">
        <f t="shared" si="17"/>
      </c>
      <c r="M191" s="31"/>
    </row>
    <row r="192" spans="1:13" s="169" customFormat="1" ht="13.5">
      <c r="A192" s="31"/>
      <c r="B192" s="38"/>
      <c r="C192" s="38"/>
      <c r="D192" s="31"/>
      <c r="E192" s="31"/>
      <c r="F192" s="31"/>
      <c r="G192" s="31"/>
      <c r="H192" s="179"/>
      <c r="I192" s="37"/>
      <c r="J192" s="32"/>
      <c r="K192" s="137"/>
      <c r="L192" s="136">
        <f t="shared" si="17"/>
      </c>
      <c r="M192" s="31"/>
    </row>
    <row r="193" spans="1:13" s="169" customFormat="1" ht="13.5">
      <c r="A193" s="31"/>
      <c r="B193" s="38"/>
      <c r="C193" s="38"/>
      <c r="D193" s="31"/>
      <c r="E193" s="31"/>
      <c r="F193" s="31"/>
      <c r="G193" s="31"/>
      <c r="H193" s="179"/>
      <c r="I193" s="37"/>
      <c r="J193" s="32"/>
      <c r="K193" s="137"/>
      <c r="L193" s="136">
        <f t="shared" si="17"/>
      </c>
      <c r="M193" s="31"/>
    </row>
    <row r="194" spans="1:13" s="169" customFormat="1" ht="13.5">
      <c r="A194" s="31"/>
      <c r="B194" s="38"/>
      <c r="C194" s="38"/>
      <c r="D194" s="31"/>
      <c r="E194" s="31"/>
      <c r="F194" s="31"/>
      <c r="G194" s="31"/>
      <c r="H194" s="179"/>
      <c r="I194" s="37"/>
      <c r="J194" s="32"/>
      <c r="K194" s="137"/>
      <c r="L194" s="136">
        <f t="shared" si="17"/>
      </c>
      <c r="M194" s="31"/>
    </row>
    <row r="195" spans="1:13" s="169" customFormat="1" ht="13.5">
      <c r="A195" s="31"/>
      <c r="B195" s="38"/>
      <c r="C195" s="38"/>
      <c r="D195" s="31"/>
      <c r="E195" s="31"/>
      <c r="F195" s="31"/>
      <c r="G195" s="31"/>
      <c r="H195" s="179"/>
      <c r="I195" s="37"/>
      <c r="J195" s="32"/>
      <c r="K195" s="137"/>
      <c r="L195" s="136">
        <f t="shared" si="17"/>
      </c>
      <c r="M195" s="31"/>
    </row>
    <row r="196" spans="1:13" s="169" customFormat="1" ht="13.5">
      <c r="A196" s="31"/>
      <c r="B196" s="38"/>
      <c r="C196" s="38"/>
      <c r="D196" s="31"/>
      <c r="E196" s="31"/>
      <c r="F196" s="31"/>
      <c r="G196" s="31"/>
      <c r="H196" s="179"/>
      <c r="I196" s="37"/>
      <c r="J196" s="32"/>
      <c r="K196" s="137"/>
      <c r="L196" s="136">
        <f t="shared" si="17"/>
      </c>
      <c r="M196" s="31"/>
    </row>
    <row r="197" spans="1:13" s="169" customFormat="1" ht="13.5">
      <c r="A197" s="31"/>
      <c r="B197" s="38"/>
      <c r="C197" s="38"/>
      <c r="D197" s="31"/>
      <c r="E197" s="31"/>
      <c r="F197" s="31"/>
      <c r="G197" s="31"/>
      <c r="H197" s="179"/>
      <c r="I197" s="37"/>
      <c r="J197" s="32"/>
      <c r="K197" s="137"/>
      <c r="L197" s="136">
        <f t="shared" si="17"/>
      </c>
      <c r="M197" s="31"/>
    </row>
    <row r="198" spans="1:13" s="169" customFormat="1" ht="13.5">
      <c r="A198" s="31"/>
      <c r="B198" s="38"/>
      <c r="C198" s="38"/>
      <c r="D198" s="31"/>
      <c r="E198" s="31"/>
      <c r="F198" s="31"/>
      <c r="G198" s="31"/>
      <c r="H198" s="179"/>
      <c r="I198" s="37"/>
      <c r="J198" s="32"/>
      <c r="K198" s="137"/>
      <c r="L198" s="136">
        <f t="shared" si="17"/>
      </c>
      <c r="M198" s="31"/>
    </row>
    <row r="199" spans="1:13" s="169" customFormat="1" ht="13.5">
      <c r="A199" s="31"/>
      <c r="B199" s="38"/>
      <c r="C199" s="38"/>
      <c r="D199" s="31"/>
      <c r="E199" s="31"/>
      <c r="F199" s="31"/>
      <c r="G199" s="31"/>
      <c r="H199" s="179"/>
      <c r="I199" s="37"/>
      <c r="J199" s="32"/>
      <c r="K199" s="137"/>
      <c r="L199" s="136">
        <f t="shared" si="17"/>
      </c>
      <c r="M199" s="31"/>
    </row>
    <row r="200" spans="1:13" s="169" customFormat="1" ht="13.5">
      <c r="A200" s="31"/>
      <c r="B200" s="38"/>
      <c r="C200" s="38"/>
      <c r="D200" s="31"/>
      <c r="E200" s="31"/>
      <c r="F200" s="31"/>
      <c r="G200" s="31"/>
      <c r="H200" s="179"/>
      <c r="I200" s="37"/>
      <c r="J200" s="32"/>
      <c r="K200" s="137"/>
      <c r="L200" s="136">
        <f t="shared" si="17"/>
      </c>
      <c r="M200" s="31"/>
    </row>
    <row r="201" spans="1:13" s="169" customFormat="1" ht="13.5">
      <c r="A201" s="31"/>
      <c r="B201" s="38"/>
      <c r="C201" s="38"/>
      <c r="D201" s="31"/>
      <c r="E201" s="31"/>
      <c r="F201" s="31"/>
      <c r="G201" s="31"/>
      <c r="H201" s="179"/>
      <c r="I201" s="37"/>
      <c r="J201" s="32"/>
      <c r="K201" s="137"/>
      <c r="L201" s="136">
        <f t="shared" si="17"/>
      </c>
      <c r="M201" s="31"/>
    </row>
    <row r="202" spans="1:13" s="169" customFormat="1" ht="13.5">
      <c r="A202" s="31"/>
      <c r="B202" s="38"/>
      <c r="C202" s="38"/>
      <c r="D202" s="31"/>
      <c r="E202" s="31"/>
      <c r="F202" s="31"/>
      <c r="G202" s="31"/>
      <c r="H202" s="179"/>
      <c r="I202" s="37"/>
      <c r="J202" s="32"/>
      <c r="K202" s="137"/>
      <c r="L202" s="136">
        <f t="shared" si="17"/>
      </c>
      <c r="M202" s="31"/>
    </row>
    <row r="203" spans="2:12" ht="13.5">
      <c r="B203" s="804" t="s">
        <v>233</v>
      </c>
      <c r="C203" s="804"/>
      <c r="D203" s="818" t="s">
        <v>234</v>
      </c>
      <c r="E203" s="818"/>
      <c r="F203" s="818"/>
      <c r="G203" s="818"/>
      <c r="H203" s="31" t="s">
        <v>37</v>
      </c>
      <c r="I203" s="804" t="s">
        <v>38</v>
      </c>
      <c r="J203" s="804"/>
      <c r="K203" s="804"/>
      <c r="L203" s="136">
        <f t="shared" si="17"/>
      </c>
    </row>
    <row r="204" spans="2:12" ht="13.5">
      <c r="B204" s="804"/>
      <c r="C204" s="804"/>
      <c r="D204" s="818"/>
      <c r="E204" s="818"/>
      <c r="F204" s="818"/>
      <c r="G204" s="818"/>
      <c r="H204" s="33">
        <f>COUNTIF(M207:M261,"東近江市")</f>
        <v>5</v>
      </c>
      <c r="I204" s="799">
        <f>(H204/RIGHT(A256,2))</f>
        <v>0.1</v>
      </c>
      <c r="J204" s="799"/>
      <c r="K204" s="799"/>
      <c r="L204" s="136">
        <f t="shared" si="17"/>
      </c>
    </row>
    <row r="205" spans="2:12" ht="13.5">
      <c r="B205" s="34" t="s">
        <v>235</v>
      </c>
      <c r="C205" s="34"/>
      <c r="D205" s="35" t="s">
        <v>39</v>
      </c>
      <c r="F205" s="136"/>
      <c r="K205" s="137">
        <f>IF(J205="","",(2012-J205))</f>
      </c>
      <c r="L205" s="136">
        <f t="shared" si="17"/>
      </c>
    </row>
    <row r="206" spans="2:12" ht="13.5">
      <c r="B206" s="808" t="s">
        <v>236</v>
      </c>
      <c r="C206" s="808"/>
      <c r="D206" s="31" t="s">
        <v>40</v>
      </c>
      <c r="F206" s="136"/>
      <c r="K206" s="137">
        <f>IF(J206="","",(2012-J206))</f>
      </c>
      <c r="L206" s="136">
        <f t="shared" si="17"/>
      </c>
    </row>
    <row r="207" spans="1:13" s="157" customFormat="1" ht="13.5">
      <c r="A207" s="31" t="s">
        <v>1014</v>
      </c>
      <c r="B207" s="34" t="s">
        <v>260</v>
      </c>
      <c r="C207" s="34" t="s">
        <v>261</v>
      </c>
      <c r="D207" s="54" t="str">
        <f>$B$205</f>
        <v>グリフィンズ</v>
      </c>
      <c r="E207" s="31"/>
      <c r="F207" s="136" t="str">
        <f aca="true" t="shared" si="18" ref="F207:F259">A207</f>
        <v>ぐ０１</v>
      </c>
      <c r="G207" s="31" t="str">
        <f aca="true" t="shared" si="19" ref="G207:G259">B207&amp;C207</f>
        <v>北村　健</v>
      </c>
      <c r="H207" s="55" t="str">
        <f>$B$206</f>
        <v>東近江グリフィンズ</v>
      </c>
      <c r="I207" s="55" t="s">
        <v>701</v>
      </c>
      <c r="J207" s="44">
        <v>1987</v>
      </c>
      <c r="K207" s="137">
        <f aca="true" t="shared" si="20" ref="K207:K238">IF(J207="","",(2019-J207))</f>
        <v>32</v>
      </c>
      <c r="L207" s="136" t="str">
        <f aca="true" t="shared" si="21" ref="L207:L213">IF(G207="","",IF(COUNTIF($G$1:$G$25,G207)&gt;1,"2重登録","OK"))</f>
        <v>OK</v>
      </c>
      <c r="M207" s="138" t="s">
        <v>1015</v>
      </c>
    </row>
    <row r="208" spans="1:13" s="157" customFormat="1" ht="13.5">
      <c r="A208" s="31" t="s">
        <v>237</v>
      </c>
      <c r="B208" s="34" t="s">
        <v>938</v>
      </c>
      <c r="C208" s="34" t="s">
        <v>1016</v>
      </c>
      <c r="D208" s="54" t="str">
        <f aca="true" t="shared" si="22" ref="D208:D259">$B$205</f>
        <v>グリフィンズ</v>
      </c>
      <c r="E208" s="31"/>
      <c r="F208" s="136" t="str">
        <f t="shared" si="18"/>
        <v>ぐ０２</v>
      </c>
      <c r="G208" s="31" t="str">
        <f t="shared" si="19"/>
        <v>浅田恵亮</v>
      </c>
      <c r="H208" s="55" t="str">
        <f aca="true" t="shared" si="23" ref="H208:H259">$B$206</f>
        <v>東近江グリフィンズ</v>
      </c>
      <c r="I208" s="55" t="s">
        <v>41</v>
      </c>
      <c r="J208" s="44">
        <v>1987</v>
      </c>
      <c r="K208" s="137">
        <f t="shared" si="20"/>
        <v>32</v>
      </c>
      <c r="L208" s="136" t="str">
        <f t="shared" si="21"/>
        <v>OK</v>
      </c>
      <c r="M208" s="147" t="s">
        <v>755</v>
      </c>
    </row>
    <row r="209" spans="1:13" s="157" customFormat="1" ht="13.5">
      <c r="A209" s="31" t="s">
        <v>238</v>
      </c>
      <c r="B209" s="34" t="s">
        <v>1017</v>
      </c>
      <c r="C209" s="34" t="s">
        <v>1018</v>
      </c>
      <c r="D209" s="54" t="str">
        <f t="shared" si="22"/>
        <v>グリフィンズ</v>
      </c>
      <c r="E209" s="31"/>
      <c r="F209" s="136" t="str">
        <f t="shared" si="18"/>
        <v>ぐ０３</v>
      </c>
      <c r="G209" s="31" t="str">
        <f t="shared" si="19"/>
        <v>中西泰輝</v>
      </c>
      <c r="H209" s="55" t="str">
        <f t="shared" si="23"/>
        <v>東近江グリフィンズ</v>
      </c>
      <c r="I209" s="55" t="s">
        <v>41</v>
      </c>
      <c r="J209" s="44">
        <v>1988</v>
      </c>
      <c r="K209" s="137">
        <f t="shared" si="20"/>
        <v>31</v>
      </c>
      <c r="L209" s="136" t="str">
        <f t="shared" si="21"/>
        <v>OK</v>
      </c>
      <c r="M209" s="147" t="s">
        <v>755</v>
      </c>
    </row>
    <row r="210" spans="1:13" s="157" customFormat="1" ht="13.5" customHeight="1">
      <c r="A210" s="31" t="s">
        <v>239</v>
      </c>
      <c r="B210" s="34" t="s">
        <v>251</v>
      </c>
      <c r="C210" s="34" t="s">
        <v>252</v>
      </c>
      <c r="D210" s="54" t="str">
        <f t="shared" si="22"/>
        <v>グリフィンズ</v>
      </c>
      <c r="E210" s="31"/>
      <c r="F210" s="136" t="str">
        <f t="shared" si="18"/>
        <v>ぐ０４</v>
      </c>
      <c r="G210" s="31" t="str">
        <f t="shared" si="19"/>
        <v>鍵谷浩太</v>
      </c>
      <c r="H210" s="55" t="str">
        <f t="shared" si="23"/>
        <v>東近江グリフィンズ</v>
      </c>
      <c r="I210" s="55" t="s">
        <v>701</v>
      </c>
      <c r="J210" s="44">
        <v>1992</v>
      </c>
      <c r="K210" s="137">
        <f t="shared" si="20"/>
        <v>27</v>
      </c>
      <c r="L210" s="136" t="str">
        <f t="shared" si="21"/>
        <v>OK</v>
      </c>
      <c r="M210" s="147" t="str">
        <f>M213</f>
        <v>彦根市</v>
      </c>
    </row>
    <row r="211" spans="1:13" s="157" customFormat="1" ht="13.5" customHeight="1">
      <c r="A211" s="31" t="s">
        <v>240</v>
      </c>
      <c r="B211" s="34" t="s">
        <v>241</v>
      </c>
      <c r="C211" s="34" t="s">
        <v>242</v>
      </c>
      <c r="D211" s="54" t="str">
        <f t="shared" si="22"/>
        <v>グリフィンズ</v>
      </c>
      <c r="E211" s="31"/>
      <c r="F211" s="136" t="str">
        <f t="shared" si="18"/>
        <v>ぐ０５</v>
      </c>
      <c r="G211" s="31" t="str">
        <f t="shared" si="19"/>
        <v>梅本彬充</v>
      </c>
      <c r="H211" s="55" t="str">
        <f t="shared" si="23"/>
        <v>東近江グリフィンズ</v>
      </c>
      <c r="I211" s="55" t="s">
        <v>701</v>
      </c>
      <c r="J211" s="44">
        <v>1986</v>
      </c>
      <c r="K211" s="137">
        <f t="shared" si="20"/>
        <v>33</v>
      </c>
      <c r="L211" s="136" t="str">
        <f t="shared" si="21"/>
        <v>OK</v>
      </c>
      <c r="M211" s="147" t="s">
        <v>1019</v>
      </c>
    </row>
    <row r="212" spans="1:13" s="157" customFormat="1" ht="13.5">
      <c r="A212" s="31" t="s">
        <v>243</v>
      </c>
      <c r="B212" s="56" t="s">
        <v>1020</v>
      </c>
      <c r="C212" s="34" t="s">
        <v>1021</v>
      </c>
      <c r="D212" s="54" t="str">
        <f t="shared" si="22"/>
        <v>グリフィンズ</v>
      </c>
      <c r="F212" s="136" t="str">
        <f t="shared" si="18"/>
        <v>ぐ０６</v>
      </c>
      <c r="G212" s="31" t="str">
        <f t="shared" si="19"/>
        <v>浜田　豊</v>
      </c>
      <c r="H212" s="55" t="str">
        <f t="shared" si="23"/>
        <v>東近江グリフィンズ</v>
      </c>
      <c r="I212" s="55" t="s">
        <v>701</v>
      </c>
      <c r="J212" s="44">
        <v>1985</v>
      </c>
      <c r="K212" s="137">
        <f t="shared" si="20"/>
        <v>34</v>
      </c>
      <c r="L212" s="136" t="str">
        <f t="shared" si="21"/>
        <v>OK</v>
      </c>
      <c r="M212" s="147" t="s">
        <v>724</v>
      </c>
    </row>
    <row r="213" spans="1:13" s="157" customFormat="1" ht="13.5" customHeight="1">
      <c r="A213" s="31" t="s">
        <v>246</v>
      </c>
      <c r="B213" s="34" t="s">
        <v>244</v>
      </c>
      <c r="C213" s="34" t="s">
        <v>245</v>
      </c>
      <c r="D213" s="54" t="str">
        <f t="shared" si="22"/>
        <v>グリフィンズ</v>
      </c>
      <c r="E213" s="31"/>
      <c r="F213" s="136" t="str">
        <f t="shared" si="18"/>
        <v>ぐ０７</v>
      </c>
      <c r="G213" s="31" t="str">
        <f t="shared" si="19"/>
        <v>浦崎康平</v>
      </c>
      <c r="H213" s="55" t="str">
        <f t="shared" si="23"/>
        <v>東近江グリフィンズ</v>
      </c>
      <c r="I213" s="55" t="s">
        <v>701</v>
      </c>
      <c r="J213" s="44">
        <v>1991</v>
      </c>
      <c r="K213" s="137">
        <f t="shared" si="20"/>
        <v>28</v>
      </c>
      <c r="L213" s="136" t="str">
        <f t="shared" si="21"/>
        <v>OK</v>
      </c>
      <c r="M213" s="147" t="s">
        <v>809</v>
      </c>
    </row>
    <row r="214" spans="1:13" s="157" customFormat="1" ht="13.5">
      <c r="A214" s="31" t="s">
        <v>247</v>
      </c>
      <c r="B214" s="34" t="s">
        <v>1022</v>
      </c>
      <c r="C214" s="34" t="s">
        <v>1023</v>
      </c>
      <c r="D214" s="54" t="str">
        <f t="shared" si="22"/>
        <v>グリフィンズ</v>
      </c>
      <c r="E214" s="31"/>
      <c r="F214" s="136" t="str">
        <f t="shared" si="18"/>
        <v>ぐ０８</v>
      </c>
      <c r="G214" s="31" t="str">
        <f t="shared" si="19"/>
        <v>遠池建介</v>
      </c>
      <c r="H214" s="55" t="str">
        <f t="shared" si="23"/>
        <v>東近江グリフィンズ</v>
      </c>
      <c r="I214" s="55" t="s">
        <v>701</v>
      </c>
      <c r="J214" s="44">
        <v>1982</v>
      </c>
      <c r="K214" s="137">
        <f t="shared" si="20"/>
        <v>37</v>
      </c>
      <c r="L214" s="136" t="str">
        <f>IF(G214="","",IF(COUNTIF($G$1:$G$19,G214)&gt;1,"2重登録","OK"))</f>
        <v>OK</v>
      </c>
      <c r="M214" s="147" t="s">
        <v>745</v>
      </c>
    </row>
    <row r="215" spans="1:14" s="157" customFormat="1" ht="13.5">
      <c r="A215" s="31" t="s">
        <v>248</v>
      </c>
      <c r="B215" s="31" t="s">
        <v>1024</v>
      </c>
      <c r="C215" s="31" t="s">
        <v>1025</v>
      </c>
      <c r="D215" s="54" t="str">
        <f t="shared" si="22"/>
        <v>グリフィンズ</v>
      </c>
      <c r="E215" s="31"/>
      <c r="F215" s="136" t="str">
        <f t="shared" si="18"/>
        <v>ぐ０９</v>
      </c>
      <c r="G215" s="31" t="str">
        <f t="shared" si="19"/>
        <v>中山幸典</v>
      </c>
      <c r="H215" s="55" t="str">
        <f t="shared" si="23"/>
        <v>東近江グリフィンズ</v>
      </c>
      <c r="I215" s="57" t="s">
        <v>701</v>
      </c>
      <c r="J215" s="44">
        <v>1979</v>
      </c>
      <c r="K215" s="137">
        <f t="shared" si="20"/>
        <v>40</v>
      </c>
      <c r="L215" s="31" t="str">
        <f aca="true" t="shared" si="24" ref="L215:L259">IF(G215="","",IF(COUNTIF($G$1:$G$25,G215)&gt;1,"2重登録","OK"))</f>
        <v>OK</v>
      </c>
      <c r="M215" s="147" t="s">
        <v>1015</v>
      </c>
      <c r="N215" s="31"/>
    </row>
    <row r="216" spans="1:13" s="157" customFormat="1" ht="13.5">
      <c r="A216" s="31" t="s">
        <v>250</v>
      </c>
      <c r="B216" s="31" t="s">
        <v>1026</v>
      </c>
      <c r="C216" s="31" t="s">
        <v>1027</v>
      </c>
      <c r="D216" s="54" t="str">
        <f t="shared" si="22"/>
        <v>グリフィンズ</v>
      </c>
      <c r="E216" s="31"/>
      <c r="F216" s="136" t="str">
        <f t="shared" si="18"/>
        <v>ぐ１０</v>
      </c>
      <c r="G216" s="31" t="str">
        <f t="shared" si="19"/>
        <v>塩谷敦彦</v>
      </c>
      <c r="H216" s="55" t="str">
        <f t="shared" si="23"/>
        <v>東近江グリフィンズ</v>
      </c>
      <c r="I216" s="57" t="s">
        <v>701</v>
      </c>
      <c r="J216" s="44">
        <v>1969</v>
      </c>
      <c r="K216" s="137">
        <f t="shared" si="20"/>
        <v>50</v>
      </c>
      <c r="L216" s="31" t="str">
        <f t="shared" si="24"/>
        <v>OK</v>
      </c>
      <c r="M216" s="147" t="s">
        <v>1015</v>
      </c>
    </row>
    <row r="217" spans="1:13" s="157" customFormat="1" ht="13.5">
      <c r="A217" s="31" t="s">
        <v>253</v>
      </c>
      <c r="B217" s="56" t="s">
        <v>1028</v>
      </c>
      <c r="C217" s="34" t="s">
        <v>1029</v>
      </c>
      <c r="D217" s="54" t="str">
        <f t="shared" si="22"/>
        <v>グリフィンズ</v>
      </c>
      <c r="F217" s="136" t="str">
        <f t="shared" si="18"/>
        <v>ぐ１１</v>
      </c>
      <c r="G217" s="31" t="str">
        <f t="shared" si="19"/>
        <v>岡　仁史</v>
      </c>
      <c r="H217" s="55" t="str">
        <f t="shared" si="23"/>
        <v>東近江グリフィンズ</v>
      </c>
      <c r="I217" s="55" t="s">
        <v>701</v>
      </c>
      <c r="J217" s="44">
        <v>1971</v>
      </c>
      <c r="K217" s="137">
        <f t="shared" si="20"/>
        <v>48</v>
      </c>
      <c r="L217" s="136" t="str">
        <f t="shared" si="24"/>
        <v>OK</v>
      </c>
      <c r="M217" s="147" t="s">
        <v>755</v>
      </c>
    </row>
    <row r="218" spans="1:13" s="157" customFormat="1" ht="13.5">
      <c r="A218" s="31" t="s">
        <v>254</v>
      </c>
      <c r="B218" s="34" t="s">
        <v>257</v>
      </c>
      <c r="C218" s="34" t="s">
        <v>258</v>
      </c>
      <c r="D218" s="54" t="str">
        <f t="shared" si="22"/>
        <v>グリフィンズ</v>
      </c>
      <c r="E218" s="31"/>
      <c r="F218" s="136" t="str">
        <f t="shared" si="18"/>
        <v>ぐ１２</v>
      </c>
      <c r="G218" s="31" t="str">
        <f t="shared" si="19"/>
        <v>北野照幸</v>
      </c>
      <c r="H218" s="55" t="str">
        <f t="shared" si="23"/>
        <v>東近江グリフィンズ</v>
      </c>
      <c r="I218" s="55" t="s">
        <v>701</v>
      </c>
      <c r="J218" s="44">
        <v>1984</v>
      </c>
      <c r="K218" s="137">
        <f t="shared" si="20"/>
        <v>35</v>
      </c>
      <c r="L218" s="136" t="str">
        <f t="shared" si="24"/>
        <v>OK</v>
      </c>
      <c r="M218" s="147" t="str">
        <f>M217</f>
        <v>草津市</v>
      </c>
    </row>
    <row r="219" spans="1:13" s="157" customFormat="1" ht="13.5">
      <c r="A219" s="31" t="s">
        <v>256</v>
      </c>
      <c r="B219" s="34" t="s">
        <v>1030</v>
      </c>
      <c r="C219" s="34" t="s">
        <v>1031</v>
      </c>
      <c r="D219" s="54" t="str">
        <f t="shared" si="22"/>
        <v>グリフィンズ</v>
      </c>
      <c r="E219" s="31"/>
      <c r="F219" s="136" t="str">
        <f t="shared" si="18"/>
        <v>ぐ１３</v>
      </c>
      <c r="G219" s="31" t="str">
        <f t="shared" si="19"/>
        <v>岩渕光紀</v>
      </c>
      <c r="H219" s="55" t="str">
        <f t="shared" si="23"/>
        <v>東近江グリフィンズ</v>
      </c>
      <c r="I219" s="55" t="s">
        <v>701</v>
      </c>
      <c r="J219" s="44">
        <v>1991</v>
      </c>
      <c r="K219" s="137">
        <f t="shared" si="20"/>
        <v>28</v>
      </c>
      <c r="L219" s="136" t="str">
        <f t="shared" si="24"/>
        <v>OK</v>
      </c>
      <c r="M219" s="147" t="str">
        <f>M218</f>
        <v>草津市</v>
      </c>
    </row>
    <row r="220" spans="1:13" s="157" customFormat="1" ht="13.5">
      <c r="A220" s="31" t="s">
        <v>259</v>
      </c>
      <c r="B220" s="56" t="s">
        <v>1032</v>
      </c>
      <c r="C220" s="34" t="s">
        <v>1033</v>
      </c>
      <c r="D220" s="54" t="str">
        <f t="shared" si="22"/>
        <v>グリフィンズ</v>
      </c>
      <c r="F220" s="136" t="str">
        <f t="shared" si="18"/>
        <v>ぐ１４</v>
      </c>
      <c r="G220" s="31" t="str">
        <f t="shared" si="19"/>
        <v>岡田真樹</v>
      </c>
      <c r="H220" s="55" t="str">
        <f t="shared" si="23"/>
        <v>東近江グリフィンズ</v>
      </c>
      <c r="I220" s="55" t="s">
        <v>701</v>
      </c>
      <c r="J220" s="44">
        <v>1981</v>
      </c>
      <c r="K220" s="137">
        <f t="shared" si="20"/>
        <v>38</v>
      </c>
      <c r="L220" s="136" t="str">
        <f t="shared" si="24"/>
        <v>OK</v>
      </c>
      <c r="M220" s="147" t="s">
        <v>755</v>
      </c>
    </row>
    <row r="221" spans="1:13" ht="13.5" customHeight="1">
      <c r="A221" s="31" t="s">
        <v>262</v>
      </c>
      <c r="B221" s="31" t="s">
        <v>1034</v>
      </c>
      <c r="C221" s="31" t="s">
        <v>1035</v>
      </c>
      <c r="D221" s="54" t="str">
        <f t="shared" si="22"/>
        <v>グリフィンズ</v>
      </c>
      <c r="F221" s="136" t="str">
        <f t="shared" si="18"/>
        <v>ぐ１５</v>
      </c>
      <c r="G221" s="31" t="str">
        <f t="shared" si="19"/>
        <v>村上卓</v>
      </c>
      <c r="H221" s="55" t="str">
        <f t="shared" si="23"/>
        <v>東近江グリフィンズ</v>
      </c>
      <c r="I221" s="55" t="s">
        <v>701</v>
      </c>
      <c r="J221" s="32">
        <v>1977</v>
      </c>
      <c r="K221" s="137">
        <f t="shared" si="20"/>
        <v>42</v>
      </c>
      <c r="L221" s="31" t="str">
        <f t="shared" si="24"/>
        <v>OK</v>
      </c>
      <c r="M221" s="31" t="s">
        <v>1036</v>
      </c>
    </row>
    <row r="222" spans="1:13" s="157" customFormat="1" ht="13.5">
      <c r="A222" s="31" t="s">
        <v>263</v>
      </c>
      <c r="B222" s="34" t="s">
        <v>1037</v>
      </c>
      <c r="C222" s="34" t="s">
        <v>1038</v>
      </c>
      <c r="D222" s="54" t="str">
        <f t="shared" si="22"/>
        <v>グリフィンズ</v>
      </c>
      <c r="E222" s="31"/>
      <c r="F222" s="136" t="str">
        <f t="shared" si="18"/>
        <v>ぐ１６</v>
      </c>
      <c r="G222" s="31" t="str">
        <f t="shared" si="19"/>
        <v>久保侑暉</v>
      </c>
      <c r="H222" s="55" t="str">
        <f t="shared" si="23"/>
        <v>東近江グリフィンズ</v>
      </c>
      <c r="I222" s="55" t="s">
        <v>701</v>
      </c>
      <c r="J222" s="44">
        <v>1993</v>
      </c>
      <c r="K222" s="137">
        <f t="shared" si="20"/>
        <v>26</v>
      </c>
      <c r="L222" s="136" t="str">
        <f t="shared" si="24"/>
        <v>OK</v>
      </c>
      <c r="M222" s="147" t="s">
        <v>1015</v>
      </c>
    </row>
    <row r="223" spans="1:13" s="157" customFormat="1" ht="13.5">
      <c r="A223" s="31" t="s">
        <v>264</v>
      </c>
      <c r="B223" s="144" t="s">
        <v>1039</v>
      </c>
      <c r="C223" s="185" t="s">
        <v>1040</v>
      </c>
      <c r="D223" s="54" t="str">
        <f t="shared" si="22"/>
        <v>グリフィンズ</v>
      </c>
      <c r="F223" s="136" t="str">
        <f t="shared" si="18"/>
        <v>ぐ１７</v>
      </c>
      <c r="G223" s="31" t="str">
        <f t="shared" si="19"/>
        <v>井ノ口幹也</v>
      </c>
      <c r="H223" s="55" t="str">
        <f t="shared" si="23"/>
        <v>東近江グリフィンズ</v>
      </c>
      <c r="I223" s="55" t="s">
        <v>701</v>
      </c>
      <c r="J223" s="44">
        <v>1990</v>
      </c>
      <c r="K223" s="137">
        <f t="shared" si="20"/>
        <v>29</v>
      </c>
      <c r="L223" s="136" t="str">
        <f t="shared" si="24"/>
        <v>OK</v>
      </c>
      <c r="M223" s="186" t="s">
        <v>714</v>
      </c>
    </row>
    <row r="224" spans="1:13" s="157" customFormat="1" ht="13.5">
      <c r="A224" s="31" t="s">
        <v>265</v>
      </c>
      <c r="B224" s="31" t="s">
        <v>707</v>
      </c>
      <c r="C224" s="31" t="s">
        <v>708</v>
      </c>
      <c r="D224" s="54" t="str">
        <f t="shared" si="22"/>
        <v>グリフィンズ</v>
      </c>
      <c r="E224" s="31"/>
      <c r="F224" s="142" t="str">
        <f t="shared" si="18"/>
        <v>ぐ１８</v>
      </c>
      <c r="G224" s="31" t="str">
        <f t="shared" si="19"/>
        <v>鵜飼元一</v>
      </c>
      <c r="H224" s="55" t="str">
        <f t="shared" si="23"/>
        <v>東近江グリフィンズ</v>
      </c>
      <c r="I224" s="57" t="s">
        <v>701</v>
      </c>
      <c r="J224" s="32">
        <v>1989</v>
      </c>
      <c r="K224" s="137">
        <f t="shared" si="20"/>
        <v>30</v>
      </c>
      <c r="L224" s="31" t="str">
        <f t="shared" si="24"/>
        <v>OK</v>
      </c>
      <c r="M224" s="147" t="s">
        <v>706</v>
      </c>
    </row>
    <row r="225" spans="1:13" s="157" customFormat="1" ht="13.5">
      <c r="A225" s="31" t="s">
        <v>267</v>
      </c>
      <c r="B225" s="31" t="s">
        <v>712</v>
      </c>
      <c r="C225" s="31" t="s">
        <v>713</v>
      </c>
      <c r="D225" s="54" t="str">
        <f t="shared" si="22"/>
        <v>グリフィンズ</v>
      </c>
      <c r="E225" s="31"/>
      <c r="F225" s="142" t="str">
        <f t="shared" si="18"/>
        <v>ぐ１９</v>
      </c>
      <c r="G225" s="31" t="str">
        <f t="shared" si="19"/>
        <v>漆原大介</v>
      </c>
      <c r="H225" s="55" t="str">
        <f t="shared" si="23"/>
        <v>東近江グリフィンズ</v>
      </c>
      <c r="I225" s="57" t="s">
        <v>701</v>
      </c>
      <c r="J225" s="32">
        <v>1988</v>
      </c>
      <c r="K225" s="137">
        <f t="shared" si="20"/>
        <v>31</v>
      </c>
      <c r="L225" s="31" t="str">
        <f t="shared" si="24"/>
        <v>OK</v>
      </c>
      <c r="M225" s="186" t="s">
        <v>714</v>
      </c>
    </row>
    <row r="226" spans="1:13" s="157" customFormat="1" ht="13.5" customHeight="1">
      <c r="A226" s="31" t="s">
        <v>269</v>
      </c>
      <c r="B226" s="34" t="s">
        <v>1041</v>
      </c>
      <c r="C226" s="34" t="s">
        <v>1042</v>
      </c>
      <c r="D226" s="54" t="str">
        <f t="shared" si="22"/>
        <v>グリフィンズ</v>
      </c>
      <c r="E226" s="31"/>
      <c r="F226" s="136" t="str">
        <f t="shared" si="18"/>
        <v>ぐ２０</v>
      </c>
      <c r="G226" s="31" t="str">
        <f t="shared" si="19"/>
        <v>金武寿憲</v>
      </c>
      <c r="H226" s="55" t="str">
        <f t="shared" si="23"/>
        <v>東近江グリフィンズ</v>
      </c>
      <c r="I226" s="55" t="s">
        <v>701</v>
      </c>
      <c r="J226" s="44">
        <v>1990</v>
      </c>
      <c r="K226" s="137">
        <f t="shared" si="20"/>
        <v>29</v>
      </c>
      <c r="L226" s="136" t="str">
        <f t="shared" si="24"/>
        <v>OK</v>
      </c>
      <c r="M226" s="147" t="s">
        <v>706</v>
      </c>
    </row>
    <row r="227" spans="1:13" s="157" customFormat="1" ht="13.5">
      <c r="A227" s="31" t="s">
        <v>271</v>
      </c>
      <c r="B227" s="56" t="s">
        <v>1043</v>
      </c>
      <c r="C227" s="34" t="s">
        <v>1044</v>
      </c>
      <c r="D227" s="54" t="str">
        <f t="shared" si="22"/>
        <v>グリフィンズ</v>
      </c>
      <c r="E227" s="31"/>
      <c r="F227" s="136" t="str">
        <f t="shared" si="18"/>
        <v>ぐ２１</v>
      </c>
      <c r="G227" s="31" t="str">
        <f t="shared" si="19"/>
        <v>奥村隆広</v>
      </c>
      <c r="H227" s="55" t="str">
        <f t="shared" si="23"/>
        <v>東近江グリフィンズ</v>
      </c>
      <c r="I227" s="55" t="s">
        <v>701</v>
      </c>
      <c r="J227" s="44">
        <v>1976</v>
      </c>
      <c r="K227" s="137">
        <f t="shared" si="20"/>
        <v>43</v>
      </c>
      <c r="L227" s="136" t="str">
        <f t="shared" si="24"/>
        <v>OK</v>
      </c>
      <c r="M227" s="147" t="s">
        <v>1015</v>
      </c>
    </row>
    <row r="228" spans="1:13" ht="13.5" customHeight="1">
      <c r="A228" s="31" t="s">
        <v>272</v>
      </c>
      <c r="B228" s="31" t="s">
        <v>1045</v>
      </c>
      <c r="C228" s="31" t="s">
        <v>1046</v>
      </c>
      <c r="D228" s="54" t="str">
        <f t="shared" si="22"/>
        <v>グリフィンズ</v>
      </c>
      <c r="F228" s="136" t="str">
        <f t="shared" si="18"/>
        <v>ぐ２２</v>
      </c>
      <c r="G228" s="31" t="str">
        <f t="shared" si="19"/>
        <v>西原達也</v>
      </c>
      <c r="H228" s="55" t="str">
        <f t="shared" si="23"/>
        <v>東近江グリフィンズ</v>
      </c>
      <c r="I228" s="55" t="s">
        <v>701</v>
      </c>
      <c r="J228" s="44">
        <v>1978</v>
      </c>
      <c r="K228" s="137">
        <f t="shared" si="20"/>
        <v>41</v>
      </c>
      <c r="L228" s="31" t="str">
        <f t="shared" si="24"/>
        <v>OK</v>
      </c>
      <c r="M228" s="31" t="s">
        <v>696</v>
      </c>
    </row>
    <row r="229" spans="1:13" s="157" customFormat="1" ht="13.5">
      <c r="A229" s="31" t="s">
        <v>273</v>
      </c>
      <c r="B229" s="56" t="s">
        <v>1047</v>
      </c>
      <c r="C229" s="34" t="s">
        <v>1048</v>
      </c>
      <c r="D229" s="54" t="str">
        <f t="shared" si="22"/>
        <v>グリフィンズ</v>
      </c>
      <c r="E229" s="31"/>
      <c r="F229" s="136" t="str">
        <f t="shared" si="18"/>
        <v>ぐ２３</v>
      </c>
      <c r="G229" s="31" t="str">
        <f t="shared" si="19"/>
        <v>長谷川俊二</v>
      </c>
      <c r="H229" s="55" t="str">
        <f t="shared" si="23"/>
        <v>東近江グリフィンズ</v>
      </c>
      <c r="I229" s="55" t="s">
        <v>701</v>
      </c>
      <c r="J229" s="44">
        <v>1976</v>
      </c>
      <c r="K229" s="137">
        <f t="shared" si="20"/>
        <v>43</v>
      </c>
      <c r="L229" s="136" t="str">
        <f t="shared" si="24"/>
        <v>OK</v>
      </c>
      <c r="M229" s="170" t="s">
        <v>755</v>
      </c>
    </row>
    <row r="230" spans="1:13" ht="13.5" customHeight="1">
      <c r="A230" s="31" t="s">
        <v>274</v>
      </c>
      <c r="B230" s="31" t="s">
        <v>1049</v>
      </c>
      <c r="C230" s="31" t="s">
        <v>1050</v>
      </c>
      <c r="D230" s="54" t="str">
        <f t="shared" si="22"/>
        <v>グリフィンズ</v>
      </c>
      <c r="F230" s="136" t="str">
        <f t="shared" si="18"/>
        <v>ぐ２４</v>
      </c>
      <c r="G230" s="31" t="str">
        <f t="shared" si="19"/>
        <v>藤井正和</v>
      </c>
      <c r="H230" s="55" t="str">
        <f t="shared" si="23"/>
        <v>東近江グリフィンズ</v>
      </c>
      <c r="I230" s="55" t="s">
        <v>701</v>
      </c>
      <c r="J230" s="32">
        <v>1975</v>
      </c>
      <c r="K230" s="137">
        <f t="shared" si="20"/>
        <v>44</v>
      </c>
      <c r="L230" s="31" t="str">
        <f t="shared" si="24"/>
        <v>OK</v>
      </c>
      <c r="M230" s="31" t="s">
        <v>755</v>
      </c>
    </row>
    <row r="231" spans="1:13" s="157" customFormat="1" ht="13.5">
      <c r="A231" s="31" t="s">
        <v>275</v>
      </c>
      <c r="B231" s="31" t="s">
        <v>1051</v>
      </c>
      <c r="C231" s="31" t="s">
        <v>1052</v>
      </c>
      <c r="D231" s="54" t="str">
        <f t="shared" si="22"/>
        <v>グリフィンズ</v>
      </c>
      <c r="E231" s="31"/>
      <c r="F231" s="142" t="str">
        <f t="shared" si="18"/>
        <v>ぐ２５</v>
      </c>
      <c r="G231" s="31" t="str">
        <f t="shared" si="19"/>
        <v>武藤幸宏</v>
      </c>
      <c r="H231" s="55" t="str">
        <f t="shared" si="23"/>
        <v>東近江グリフィンズ</v>
      </c>
      <c r="I231" s="57" t="s">
        <v>1053</v>
      </c>
      <c r="J231" s="32">
        <v>1980</v>
      </c>
      <c r="K231" s="137">
        <f t="shared" si="20"/>
        <v>39</v>
      </c>
      <c r="L231" s="31" t="str">
        <f t="shared" si="24"/>
        <v>OK</v>
      </c>
      <c r="M231" s="147" t="s">
        <v>1054</v>
      </c>
    </row>
    <row r="232" spans="1:13" s="157" customFormat="1" ht="13.5">
      <c r="A232" s="31" t="s">
        <v>276</v>
      </c>
      <c r="B232" s="31" t="s">
        <v>1055</v>
      </c>
      <c r="C232" s="31" t="s">
        <v>1056</v>
      </c>
      <c r="D232" s="54" t="str">
        <f t="shared" si="22"/>
        <v>グリフィンズ</v>
      </c>
      <c r="E232" s="31"/>
      <c r="F232" s="142" t="str">
        <f t="shared" si="18"/>
        <v>ぐ２６</v>
      </c>
      <c r="G232" s="31" t="str">
        <f t="shared" si="19"/>
        <v>小出周平</v>
      </c>
      <c r="H232" s="55" t="str">
        <f t="shared" si="23"/>
        <v>東近江グリフィンズ</v>
      </c>
      <c r="I232" s="57" t="s">
        <v>1053</v>
      </c>
      <c r="J232" s="32">
        <v>1987</v>
      </c>
      <c r="K232" s="137">
        <f t="shared" si="20"/>
        <v>32</v>
      </c>
      <c r="L232" s="31" t="str">
        <f t="shared" si="24"/>
        <v>OK</v>
      </c>
      <c r="M232" s="147" t="s">
        <v>815</v>
      </c>
    </row>
    <row r="233" spans="1:13" s="157" customFormat="1" ht="13.5">
      <c r="A233" s="31" t="s">
        <v>277</v>
      </c>
      <c r="B233" s="31" t="s">
        <v>1057</v>
      </c>
      <c r="C233" s="31" t="s">
        <v>1058</v>
      </c>
      <c r="D233" s="54" t="str">
        <f t="shared" si="22"/>
        <v>グリフィンズ</v>
      </c>
      <c r="E233" s="31"/>
      <c r="F233" s="142" t="str">
        <f t="shared" si="18"/>
        <v>ぐ２７</v>
      </c>
      <c r="G233" s="31" t="str">
        <f t="shared" si="19"/>
        <v>中根啓伍</v>
      </c>
      <c r="H233" s="55" t="str">
        <f t="shared" si="23"/>
        <v>東近江グリフィンズ</v>
      </c>
      <c r="I233" s="57" t="s">
        <v>1053</v>
      </c>
      <c r="J233" s="32">
        <v>1993</v>
      </c>
      <c r="K233" s="137">
        <f t="shared" si="20"/>
        <v>26</v>
      </c>
      <c r="L233" s="31" t="str">
        <f t="shared" si="24"/>
        <v>OK</v>
      </c>
      <c r="M233" s="147" t="s">
        <v>815</v>
      </c>
    </row>
    <row r="234" spans="1:13" s="157" customFormat="1" ht="13.5">
      <c r="A234" s="31" t="s">
        <v>278</v>
      </c>
      <c r="B234" s="31" t="s">
        <v>699</v>
      </c>
      <c r="C234" s="31" t="s">
        <v>700</v>
      </c>
      <c r="D234" s="54" t="str">
        <f t="shared" si="22"/>
        <v>グリフィンズ</v>
      </c>
      <c r="E234" s="31"/>
      <c r="F234" s="142" t="str">
        <f t="shared" si="18"/>
        <v>ぐ２８</v>
      </c>
      <c r="G234" s="31" t="str">
        <f t="shared" si="19"/>
        <v>濱田彬弘</v>
      </c>
      <c r="H234" s="55" t="str">
        <f t="shared" si="23"/>
        <v>東近江グリフィンズ</v>
      </c>
      <c r="I234" s="57" t="s">
        <v>701</v>
      </c>
      <c r="J234" s="32">
        <v>1987</v>
      </c>
      <c r="K234" s="137">
        <f t="shared" si="20"/>
        <v>32</v>
      </c>
      <c r="L234" s="31" t="str">
        <f t="shared" si="24"/>
        <v>OK</v>
      </c>
      <c r="M234" s="147" t="s">
        <v>702</v>
      </c>
    </row>
    <row r="235" spans="1:14" s="157" customFormat="1" ht="13.5">
      <c r="A235" s="31" t="s">
        <v>279</v>
      </c>
      <c r="B235" s="31" t="s">
        <v>1059</v>
      </c>
      <c r="C235" s="31" t="s">
        <v>1060</v>
      </c>
      <c r="D235" s="54" t="str">
        <f t="shared" si="22"/>
        <v>グリフィンズ</v>
      </c>
      <c r="E235" s="31"/>
      <c r="F235" s="136" t="str">
        <f t="shared" si="18"/>
        <v>ぐ２９</v>
      </c>
      <c r="G235" s="31" t="str">
        <f t="shared" si="19"/>
        <v>森　寿人</v>
      </c>
      <c r="H235" s="55" t="str">
        <f t="shared" si="23"/>
        <v>東近江グリフィンズ</v>
      </c>
      <c r="I235" s="57" t="s">
        <v>701</v>
      </c>
      <c r="J235" s="44">
        <v>1978</v>
      </c>
      <c r="K235" s="137">
        <f t="shared" si="20"/>
        <v>41</v>
      </c>
      <c r="L235" s="31" t="str">
        <f t="shared" si="24"/>
        <v>OK</v>
      </c>
      <c r="M235" s="147" t="s">
        <v>1036</v>
      </c>
      <c r="N235" s="31"/>
    </row>
    <row r="236" spans="1:14" s="157" customFormat="1" ht="13.5">
      <c r="A236" s="31" t="s">
        <v>280</v>
      </c>
      <c r="B236" s="31" t="s">
        <v>1061</v>
      </c>
      <c r="C236" s="31" t="s">
        <v>1062</v>
      </c>
      <c r="D236" s="54" t="str">
        <f t="shared" si="22"/>
        <v>グリフィンズ</v>
      </c>
      <c r="E236" s="31"/>
      <c r="F236" s="136" t="str">
        <f t="shared" si="18"/>
        <v>ぐ３０</v>
      </c>
      <c r="G236" s="31" t="str">
        <f t="shared" si="19"/>
        <v>田内孝宜</v>
      </c>
      <c r="H236" s="55" t="str">
        <f t="shared" si="23"/>
        <v>東近江グリフィンズ</v>
      </c>
      <c r="I236" s="57" t="s">
        <v>701</v>
      </c>
      <c r="J236" s="44">
        <v>1983</v>
      </c>
      <c r="K236" s="137">
        <f t="shared" si="20"/>
        <v>36</v>
      </c>
      <c r="L236" s="31" t="str">
        <f t="shared" si="24"/>
        <v>OK</v>
      </c>
      <c r="M236" s="147" t="s">
        <v>755</v>
      </c>
      <c r="N236" s="31"/>
    </row>
    <row r="237" spans="1:13" s="157" customFormat="1" ht="13.5">
      <c r="A237" s="31" t="s">
        <v>281</v>
      </c>
      <c r="B237" s="31" t="s">
        <v>1063</v>
      </c>
      <c r="C237" s="31" t="s">
        <v>1064</v>
      </c>
      <c r="D237" s="54" t="str">
        <f t="shared" si="22"/>
        <v>グリフィンズ</v>
      </c>
      <c r="E237" s="31"/>
      <c r="F237" s="136" t="str">
        <f>A237</f>
        <v>ぐ３１</v>
      </c>
      <c r="G237" s="31" t="str">
        <f>B237&amp;C237</f>
        <v>福島茂嘉</v>
      </c>
      <c r="H237" s="55" t="str">
        <f t="shared" si="23"/>
        <v>東近江グリフィンズ</v>
      </c>
      <c r="I237" s="57" t="s">
        <v>701</v>
      </c>
      <c r="J237" s="44">
        <v>1978</v>
      </c>
      <c r="K237" s="137">
        <f t="shared" si="20"/>
        <v>41</v>
      </c>
      <c r="L237" s="31" t="str">
        <f t="shared" si="24"/>
        <v>OK</v>
      </c>
      <c r="M237" s="147" t="s">
        <v>755</v>
      </c>
    </row>
    <row r="238" spans="1:14" s="157" customFormat="1" ht="13.5">
      <c r="A238" s="31" t="s">
        <v>282</v>
      </c>
      <c r="B238" s="31" t="s">
        <v>903</v>
      </c>
      <c r="C238" s="31" t="s">
        <v>1065</v>
      </c>
      <c r="D238" s="54" t="str">
        <f t="shared" si="22"/>
        <v>グリフィンズ</v>
      </c>
      <c r="E238" s="31"/>
      <c r="F238" s="136" t="str">
        <f t="shared" si="18"/>
        <v>ぐ３２</v>
      </c>
      <c r="G238" s="31" t="str">
        <f t="shared" si="19"/>
        <v>木村恵太</v>
      </c>
      <c r="H238" s="55" t="str">
        <f t="shared" si="23"/>
        <v>東近江グリフィンズ</v>
      </c>
      <c r="I238" s="57" t="s">
        <v>701</v>
      </c>
      <c r="J238" s="44">
        <v>1985</v>
      </c>
      <c r="K238" s="137">
        <f t="shared" si="20"/>
        <v>34</v>
      </c>
      <c r="L238" s="31" t="str">
        <f t="shared" si="24"/>
        <v>OK</v>
      </c>
      <c r="M238" s="147" t="s">
        <v>1066</v>
      </c>
      <c r="N238" s="31"/>
    </row>
    <row r="239" spans="1:13" s="187" customFormat="1" ht="13.5">
      <c r="A239" s="31" t="s">
        <v>283</v>
      </c>
      <c r="B239" s="104" t="s">
        <v>1067</v>
      </c>
      <c r="C239" s="104" t="s">
        <v>1068</v>
      </c>
      <c r="D239" s="54" t="str">
        <f t="shared" si="22"/>
        <v>グリフィンズ</v>
      </c>
      <c r="E239" s="31"/>
      <c r="F239" s="142" t="str">
        <f t="shared" si="18"/>
        <v>ぐ３３</v>
      </c>
      <c r="G239" s="31" t="str">
        <f t="shared" si="19"/>
        <v>田中由子</v>
      </c>
      <c r="H239" s="55" t="str">
        <f t="shared" si="23"/>
        <v>東近江グリフィンズ</v>
      </c>
      <c r="I239" s="120" t="s">
        <v>691</v>
      </c>
      <c r="J239" s="32">
        <v>1965</v>
      </c>
      <c r="K239" s="137">
        <f aca="true" t="shared" si="25" ref="K239:K259">IF(J239="","",(2019-J239))</f>
        <v>54</v>
      </c>
      <c r="L239" s="31" t="str">
        <f t="shared" si="24"/>
        <v>OK</v>
      </c>
      <c r="M239" s="147" t="s">
        <v>755</v>
      </c>
    </row>
    <row r="240" spans="1:13" s="187" customFormat="1" ht="13.5">
      <c r="A240" s="31" t="s">
        <v>284</v>
      </c>
      <c r="B240" s="104" t="s">
        <v>899</v>
      </c>
      <c r="C240" s="104" t="s">
        <v>1069</v>
      </c>
      <c r="D240" s="54" t="str">
        <f t="shared" si="22"/>
        <v>グリフィンズ</v>
      </c>
      <c r="E240" s="31"/>
      <c r="F240" s="142" t="str">
        <f t="shared" si="18"/>
        <v>ぐ３４</v>
      </c>
      <c r="G240" s="31" t="str">
        <f t="shared" si="19"/>
        <v>八木郊美</v>
      </c>
      <c r="H240" s="55" t="str">
        <f t="shared" si="23"/>
        <v>東近江グリフィンズ</v>
      </c>
      <c r="I240" s="120" t="s">
        <v>691</v>
      </c>
      <c r="J240" s="32">
        <v>1968</v>
      </c>
      <c r="K240" s="137">
        <f t="shared" si="25"/>
        <v>51</v>
      </c>
      <c r="L240" s="31" t="str">
        <f t="shared" si="24"/>
        <v>OK</v>
      </c>
      <c r="M240" s="147" t="s">
        <v>696</v>
      </c>
    </row>
    <row r="241" spans="1:13" ht="13.5" customHeight="1">
      <c r="A241" s="31" t="s">
        <v>285</v>
      </c>
      <c r="B241" s="104" t="s">
        <v>1041</v>
      </c>
      <c r="C241" s="104" t="s">
        <v>1070</v>
      </c>
      <c r="D241" s="54" t="str">
        <f t="shared" si="22"/>
        <v>グリフィンズ</v>
      </c>
      <c r="F241" s="142" t="str">
        <f t="shared" si="18"/>
        <v>ぐ３５</v>
      </c>
      <c r="G241" s="31" t="str">
        <f t="shared" si="19"/>
        <v>金武　恵</v>
      </c>
      <c r="H241" s="55" t="str">
        <f t="shared" si="23"/>
        <v>東近江グリフィンズ</v>
      </c>
      <c r="I241" s="120" t="s">
        <v>48</v>
      </c>
      <c r="J241" s="32">
        <v>1989</v>
      </c>
      <c r="K241" s="137">
        <f t="shared" si="25"/>
        <v>30</v>
      </c>
      <c r="L241" s="31" t="str">
        <f t="shared" si="24"/>
        <v>OK</v>
      </c>
      <c r="M241" s="188" t="s">
        <v>706</v>
      </c>
    </row>
    <row r="242" spans="1:13" s="157" customFormat="1" ht="13.5">
      <c r="A242" s="31" t="s">
        <v>286</v>
      </c>
      <c r="B242" s="104" t="s">
        <v>704</v>
      </c>
      <c r="C242" s="104" t="s">
        <v>705</v>
      </c>
      <c r="D242" s="54" t="str">
        <f t="shared" si="22"/>
        <v>グリフィンズ</v>
      </c>
      <c r="E242" s="31"/>
      <c r="F242" s="142" t="str">
        <f t="shared" si="18"/>
        <v>ぐ３６</v>
      </c>
      <c r="G242" s="31" t="str">
        <f t="shared" si="19"/>
        <v>内田理沙</v>
      </c>
      <c r="H242" s="55" t="str">
        <f t="shared" si="23"/>
        <v>東近江グリフィンズ</v>
      </c>
      <c r="I242" s="120" t="s">
        <v>691</v>
      </c>
      <c r="J242" s="32">
        <v>1991</v>
      </c>
      <c r="K242" s="137">
        <f t="shared" si="25"/>
        <v>28</v>
      </c>
      <c r="L242" s="31" t="str">
        <f t="shared" si="24"/>
        <v>OK</v>
      </c>
      <c r="M242" s="147" t="s">
        <v>706</v>
      </c>
    </row>
    <row r="243" spans="1:13" s="157" customFormat="1" ht="13.5">
      <c r="A243" s="31" t="s">
        <v>288</v>
      </c>
      <c r="B243" s="104" t="s">
        <v>709</v>
      </c>
      <c r="C243" s="104" t="s">
        <v>710</v>
      </c>
      <c r="D243" s="54" t="str">
        <f t="shared" si="22"/>
        <v>グリフィンズ</v>
      </c>
      <c r="E243" s="31"/>
      <c r="F243" s="142" t="str">
        <f t="shared" si="18"/>
        <v>ぐ３７</v>
      </c>
      <c r="G243" s="31" t="str">
        <f t="shared" si="19"/>
        <v>西尾友里</v>
      </c>
      <c r="H243" s="55" t="str">
        <f t="shared" si="23"/>
        <v>東近江グリフィンズ</v>
      </c>
      <c r="I243" s="120" t="s">
        <v>691</v>
      </c>
      <c r="J243" s="32">
        <v>1992</v>
      </c>
      <c r="K243" s="137">
        <f t="shared" si="25"/>
        <v>27</v>
      </c>
      <c r="L243" s="31" t="str">
        <f t="shared" si="24"/>
        <v>OK</v>
      </c>
      <c r="M243" s="147" t="s">
        <v>711</v>
      </c>
    </row>
    <row r="244" spans="1:13" s="187" customFormat="1" ht="13.5">
      <c r="A244" s="31" t="s">
        <v>289</v>
      </c>
      <c r="B244" s="104" t="s">
        <v>1071</v>
      </c>
      <c r="C244" s="104" t="s">
        <v>1072</v>
      </c>
      <c r="D244" s="54" t="str">
        <f t="shared" si="22"/>
        <v>グリフィンズ</v>
      </c>
      <c r="E244" s="31"/>
      <c r="F244" s="142" t="str">
        <f t="shared" si="18"/>
        <v>ぐ３８</v>
      </c>
      <c r="G244" s="31" t="str">
        <f t="shared" si="19"/>
        <v>岩崎順子</v>
      </c>
      <c r="H244" s="55" t="str">
        <f t="shared" si="23"/>
        <v>東近江グリフィンズ</v>
      </c>
      <c r="I244" s="120" t="s">
        <v>691</v>
      </c>
      <c r="J244" s="32">
        <v>1977</v>
      </c>
      <c r="K244" s="137">
        <f t="shared" si="25"/>
        <v>42</v>
      </c>
      <c r="L244" s="31" t="str">
        <f t="shared" si="24"/>
        <v>OK</v>
      </c>
      <c r="M244" s="147" t="s">
        <v>815</v>
      </c>
    </row>
    <row r="245" spans="1:13" s="157" customFormat="1" ht="13.5">
      <c r="A245" s="31" t="s">
        <v>291</v>
      </c>
      <c r="B245" s="104" t="s">
        <v>694</v>
      </c>
      <c r="C245" s="104" t="s">
        <v>695</v>
      </c>
      <c r="D245" s="54" t="str">
        <f t="shared" si="22"/>
        <v>グリフィンズ</v>
      </c>
      <c r="E245" s="31"/>
      <c r="F245" s="142" t="str">
        <f t="shared" si="18"/>
        <v>ぐ３９</v>
      </c>
      <c r="G245" s="31" t="str">
        <f t="shared" si="19"/>
        <v>和田桃子</v>
      </c>
      <c r="H245" s="55" t="str">
        <f t="shared" si="23"/>
        <v>東近江グリフィンズ</v>
      </c>
      <c r="I245" s="120" t="s">
        <v>691</v>
      </c>
      <c r="J245" s="32">
        <v>1994</v>
      </c>
      <c r="K245" s="137">
        <f t="shared" si="25"/>
        <v>25</v>
      </c>
      <c r="L245" s="31" t="str">
        <f t="shared" si="24"/>
        <v>OK</v>
      </c>
      <c r="M245" s="147" t="s">
        <v>696</v>
      </c>
    </row>
    <row r="246" spans="1:13" s="157" customFormat="1" ht="13.5">
      <c r="A246" s="31" t="s">
        <v>292</v>
      </c>
      <c r="B246" s="104" t="s">
        <v>697</v>
      </c>
      <c r="C246" s="104" t="s">
        <v>698</v>
      </c>
      <c r="D246" s="54" t="str">
        <f t="shared" si="22"/>
        <v>グリフィンズ</v>
      </c>
      <c r="E246" s="31"/>
      <c r="F246" s="142" t="str">
        <f t="shared" si="18"/>
        <v>ぐ４０</v>
      </c>
      <c r="G246" s="31" t="str">
        <f t="shared" si="19"/>
        <v>藤岡美智子</v>
      </c>
      <c r="H246" s="55" t="str">
        <f t="shared" si="23"/>
        <v>東近江グリフィンズ</v>
      </c>
      <c r="I246" s="120" t="s">
        <v>691</v>
      </c>
      <c r="J246" s="32">
        <v>1980</v>
      </c>
      <c r="K246" s="137">
        <f t="shared" si="25"/>
        <v>39</v>
      </c>
      <c r="L246" s="31" t="str">
        <f t="shared" si="24"/>
        <v>OK</v>
      </c>
      <c r="M246" s="147" t="s">
        <v>696</v>
      </c>
    </row>
    <row r="247" spans="1:13" s="187" customFormat="1" ht="13.5">
      <c r="A247" s="31" t="s">
        <v>293</v>
      </c>
      <c r="B247" s="104" t="s">
        <v>1073</v>
      </c>
      <c r="C247" s="104" t="s">
        <v>1074</v>
      </c>
      <c r="D247" s="54" t="str">
        <f t="shared" si="22"/>
        <v>グリフィンズ</v>
      </c>
      <c r="E247" s="31"/>
      <c r="F247" s="142" t="str">
        <f t="shared" si="18"/>
        <v>ぐ４１</v>
      </c>
      <c r="G247" s="31" t="str">
        <f t="shared" si="19"/>
        <v>吉村安梨佐</v>
      </c>
      <c r="H247" s="55" t="str">
        <f t="shared" si="23"/>
        <v>東近江グリフィンズ</v>
      </c>
      <c r="I247" s="120" t="s">
        <v>691</v>
      </c>
      <c r="J247" s="32">
        <v>1986</v>
      </c>
      <c r="K247" s="137">
        <f t="shared" si="25"/>
        <v>33</v>
      </c>
      <c r="L247" s="31" t="str">
        <f t="shared" si="24"/>
        <v>OK</v>
      </c>
      <c r="M247" s="147" t="s">
        <v>815</v>
      </c>
    </row>
    <row r="248" spans="1:13" s="157" customFormat="1" ht="13.5">
      <c r="A248" s="31" t="s">
        <v>295</v>
      </c>
      <c r="B248" s="104" t="s">
        <v>699</v>
      </c>
      <c r="C248" s="104" t="s">
        <v>703</v>
      </c>
      <c r="D248" s="54" t="str">
        <f t="shared" si="22"/>
        <v>グリフィンズ</v>
      </c>
      <c r="E248" s="31"/>
      <c r="F248" s="142" t="str">
        <f t="shared" si="18"/>
        <v>ぐ４２</v>
      </c>
      <c r="G248" s="31" t="str">
        <f t="shared" si="19"/>
        <v>濱田晴香</v>
      </c>
      <c r="H248" s="55" t="str">
        <f t="shared" si="23"/>
        <v>東近江グリフィンズ</v>
      </c>
      <c r="I248" s="120" t="s">
        <v>691</v>
      </c>
      <c r="J248" s="32">
        <v>1987</v>
      </c>
      <c r="K248" s="137">
        <f t="shared" si="25"/>
        <v>32</v>
      </c>
      <c r="L248" s="31" t="str">
        <f t="shared" si="24"/>
        <v>OK</v>
      </c>
      <c r="M248" s="147" t="s">
        <v>702</v>
      </c>
    </row>
    <row r="249" spans="1:13" s="157" customFormat="1" ht="13.5">
      <c r="A249" s="31" t="s">
        <v>296</v>
      </c>
      <c r="B249" s="104" t="s">
        <v>1030</v>
      </c>
      <c r="C249" s="104" t="s">
        <v>1075</v>
      </c>
      <c r="D249" s="54" t="str">
        <f t="shared" si="22"/>
        <v>グリフィンズ</v>
      </c>
      <c r="E249" s="31"/>
      <c r="F249" s="142" t="str">
        <f t="shared" si="18"/>
        <v>ぐ４３</v>
      </c>
      <c r="G249" s="31" t="str">
        <f t="shared" si="19"/>
        <v>岩渕奈菜</v>
      </c>
      <c r="H249" s="55" t="str">
        <f t="shared" si="23"/>
        <v>東近江グリフィンズ</v>
      </c>
      <c r="I249" s="120" t="s">
        <v>691</v>
      </c>
      <c r="J249" s="32">
        <v>1994</v>
      </c>
      <c r="K249" s="137">
        <f t="shared" si="25"/>
        <v>25</v>
      </c>
      <c r="L249" s="31" t="str">
        <f t="shared" si="24"/>
        <v>OK</v>
      </c>
      <c r="M249" s="147" t="s">
        <v>755</v>
      </c>
    </row>
    <row r="250" spans="1:13" ht="13.5" customHeight="1">
      <c r="A250" s="31" t="s">
        <v>298</v>
      </c>
      <c r="B250" s="104" t="s">
        <v>1076</v>
      </c>
      <c r="C250" s="104" t="s">
        <v>1077</v>
      </c>
      <c r="D250" s="54" t="str">
        <f t="shared" si="22"/>
        <v>グリフィンズ</v>
      </c>
      <c r="F250" s="142" t="str">
        <f t="shared" si="18"/>
        <v>ぐ４４</v>
      </c>
      <c r="G250" s="31" t="str">
        <f t="shared" si="19"/>
        <v>佐々木恵子</v>
      </c>
      <c r="H250" s="55" t="str">
        <f t="shared" si="23"/>
        <v>東近江グリフィンズ</v>
      </c>
      <c r="I250" s="120" t="s">
        <v>48</v>
      </c>
      <c r="J250" s="32">
        <v>1967</v>
      </c>
      <c r="K250" s="137">
        <f t="shared" si="25"/>
        <v>52</v>
      </c>
      <c r="L250" s="31" t="str">
        <f t="shared" si="24"/>
        <v>OK</v>
      </c>
      <c r="M250" s="189" t="s">
        <v>702</v>
      </c>
    </row>
    <row r="251" spans="1:13" s="187" customFormat="1" ht="13.5">
      <c r="A251" s="31" t="s">
        <v>299</v>
      </c>
      <c r="B251" s="104" t="s">
        <v>1078</v>
      </c>
      <c r="C251" s="104" t="s">
        <v>1079</v>
      </c>
      <c r="D251" s="54" t="str">
        <f t="shared" si="22"/>
        <v>グリフィンズ</v>
      </c>
      <c r="E251" s="31"/>
      <c r="F251" s="142" t="str">
        <f t="shared" si="18"/>
        <v>ぐ４５</v>
      </c>
      <c r="G251" s="31" t="str">
        <f t="shared" si="19"/>
        <v>高田貴代美</v>
      </c>
      <c r="H251" s="55" t="str">
        <f t="shared" si="23"/>
        <v>東近江グリフィンズ</v>
      </c>
      <c r="I251" s="120" t="s">
        <v>691</v>
      </c>
      <c r="J251" s="32">
        <v>1964</v>
      </c>
      <c r="K251" s="137">
        <f t="shared" si="25"/>
        <v>55</v>
      </c>
      <c r="L251" s="31" t="str">
        <f t="shared" si="24"/>
        <v>OK</v>
      </c>
      <c r="M251" s="186" t="s">
        <v>714</v>
      </c>
    </row>
    <row r="252" spans="1:14" s="187" customFormat="1" ht="13.5">
      <c r="A252" s="31" t="s">
        <v>301</v>
      </c>
      <c r="B252" s="190" t="s">
        <v>1329</v>
      </c>
      <c r="C252" s="191" t="s">
        <v>1080</v>
      </c>
      <c r="D252" s="54" t="str">
        <f t="shared" si="22"/>
        <v>グリフィンズ</v>
      </c>
      <c r="F252" s="142" t="str">
        <f t="shared" si="18"/>
        <v>ぐ４６</v>
      </c>
      <c r="G252" s="31" t="str">
        <f t="shared" si="19"/>
        <v>今井あづさ</v>
      </c>
      <c r="H252" s="55" t="str">
        <f t="shared" si="23"/>
        <v>東近江グリフィンズ</v>
      </c>
      <c r="I252" s="120" t="s">
        <v>48</v>
      </c>
      <c r="J252" s="32">
        <v>1981</v>
      </c>
      <c r="K252" s="137">
        <f t="shared" si="25"/>
        <v>38</v>
      </c>
      <c r="L252" s="142" t="str">
        <f t="shared" si="24"/>
        <v>OK</v>
      </c>
      <c r="M252" s="147" t="s">
        <v>1081</v>
      </c>
      <c r="N252" s="192"/>
    </row>
    <row r="253" spans="1:14" s="187" customFormat="1" ht="13.5">
      <c r="A253" s="31" t="s">
        <v>302</v>
      </c>
      <c r="B253" s="190" t="s">
        <v>1082</v>
      </c>
      <c r="C253" s="193" t="s">
        <v>1083</v>
      </c>
      <c r="D253" s="54" t="str">
        <f t="shared" si="22"/>
        <v>グリフィンズ</v>
      </c>
      <c r="F253" s="142" t="str">
        <f t="shared" si="18"/>
        <v>ぐ４７</v>
      </c>
      <c r="G253" s="31" t="str">
        <f t="shared" si="19"/>
        <v>深尾純子</v>
      </c>
      <c r="H253" s="55" t="str">
        <f t="shared" si="23"/>
        <v>東近江グリフィンズ</v>
      </c>
      <c r="I253" s="120" t="s">
        <v>48</v>
      </c>
      <c r="J253" s="32">
        <v>1982</v>
      </c>
      <c r="K253" s="137">
        <f t="shared" si="25"/>
        <v>37</v>
      </c>
      <c r="L253" s="142" t="str">
        <f t="shared" si="24"/>
        <v>OK</v>
      </c>
      <c r="M253" s="170" t="s">
        <v>755</v>
      </c>
      <c r="N253" s="192"/>
    </row>
    <row r="254" spans="1:13" s="187" customFormat="1" ht="13.5">
      <c r="A254" s="31" t="s">
        <v>303</v>
      </c>
      <c r="B254" s="104" t="s">
        <v>1084</v>
      </c>
      <c r="C254" s="104" t="s">
        <v>1085</v>
      </c>
      <c r="D254" s="54" t="str">
        <f t="shared" si="22"/>
        <v>グリフィンズ</v>
      </c>
      <c r="E254" s="31"/>
      <c r="F254" s="142" t="str">
        <f t="shared" si="18"/>
        <v>ぐ４８</v>
      </c>
      <c r="G254" s="31" t="str">
        <f t="shared" si="19"/>
        <v>伊藤牧子</v>
      </c>
      <c r="H254" s="55" t="str">
        <f t="shared" si="23"/>
        <v>東近江グリフィンズ</v>
      </c>
      <c r="I254" s="120" t="s">
        <v>691</v>
      </c>
      <c r="J254" s="32">
        <v>1969</v>
      </c>
      <c r="K254" s="137">
        <f t="shared" si="25"/>
        <v>50</v>
      </c>
      <c r="L254" s="31" t="str">
        <f t="shared" si="24"/>
        <v>OK</v>
      </c>
      <c r="M254" s="147" t="s">
        <v>755</v>
      </c>
    </row>
    <row r="255" spans="1:13" ht="13.5" customHeight="1">
      <c r="A255" s="31" t="s">
        <v>304</v>
      </c>
      <c r="B255" s="104" t="s">
        <v>732</v>
      </c>
      <c r="C255" s="104" t="s">
        <v>1072</v>
      </c>
      <c r="D255" s="54" t="str">
        <f t="shared" si="22"/>
        <v>グリフィンズ</v>
      </c>
      <c r="F255" s="142" t="str">
        <f t="shared" si="18"/>
        <v>ぐ４９</v>
      </c>
      <c r="G255" s="31" t="str">
        <f t="shared" si="19"/>
        <v>山本順子</v>
      </c>
      <c r="H255" s="55" t="str">
        <f t="shared" si="23"/>
        <v>東近江グリフィンズ</v>
      </c>
      <c r="I255" s="120" t="s">
        <v>48</v>
      </c>
      <c r="J255" s="32">
        <v>1976</v>
      </c>
      <c r="K255" s="137">
        <f t="shared" si="25"/>
        <v>43</v>
      </c>
      <c r="L255" s="31" t="str">
        <f t="shared" si="24"/>
        <v>OK</v>
      </c>
      <c r="M255" s="147" t="s">
        <v>1019</v>
      </c>
    </row>
    <row r="256" spans="1:14" s="157" customFormat="1" ht="13.5">
      <c r="A256" s="31" t="s">
        <v>305</v>
      </c>
      <c r="B256" s="104" t="s">
        <v>1086</v>
      </c>
      <c r="C256" s="104" t="s">
        <v>1087</v>
      </c>
      <c r="D256" s="54" t="str">
        <f t="shared" si="22"/>
        <v>グリフィンズ</v>
      </c>
      <c r="E256" s="31"/>
      <c r="F256" s="142" t="str">
        <f t="shared" si="18"/>
        <v>ぐ５０</v>
      </c>
      <c r="G256" s="31" t="str">
        <f t="shared" si="19"/>
        <v>山口千恵</v>
      </c>
      <c r="H256" s="55" t="str">
        <f t="shared" si="23"/>
        <v>東近江グリフィンズ</v>
      </c>
      <c r="I256" s="120" t="s">
        <v>48</v>
      </c>
      <c r="J256" s="32">
        <v>1977</v>
      </c>
      <c r="K256" s="137">
        <f t="shared" si="25"/>
        <v>42</v>
      </c>
      <c r="L256" s="31" t="str">
        <f t="shared" si="24"/>
        <v>OK</v>
      </c>
      <c r="M256" s="147" t="s">
        <v>745</v>
      </c>
      <c r="N256" s="31"/>
    </row>
    <row r="257" spans="1:13" ht="13.5">
      <c r="A257" s="31" t="s">
        <v>1355</v>
      </c>
      <c r="B257" s="31" t="s">
        <v>1356</v>
      </c>
      <c r="C257" s="31" t="s">
        <v>1357</v>
      </c>
      <c r="D257" s="54" t="str">
        <f t="shared" si="22"/>
        <v>グリフィンズ</v>
      </c>
      <c r="E257" s="31"/>
      <c r="F257" s="142" t="str">
        <f t="shared" si="18"/>
        <v>ぐ５１</v>
      </c>
      <c r="G257" s="31" t="str">
        <f t="shared" si="19"/>
        <v>山中洋二</v>
      </c>
      <c r="H257" s="55" t="str">
        <f t="shared" si="23"/>
        <v>東近江グリフィンズ</v>
      </c>
      <c r="I257" s="257" t="s">
        <v>1053</v>
      </c>
      <c r="J257" s="32">
        <v>1984</v>
      </c>
      <c r="K257" s="137">
        <f t="shared" si="25"/>
        <v>35</v>
      </c>
      <c r="L257" s="31" t="str">
        <f t="shared" si="24"/>
        <v>OK</v>
      </c>
      <c r="M257" s="258" t="s">
        <v>755</v>
      </c>
    </row>
    <row r="258" spans="1:13" ht="13.5">
      <c r="A258" s="31" t="s">
        <v>1358</v>
      </c>
      <c r="B258" s="31" t="s">
        <v>1359</v>
      </c>
      <c r="C258" s="31" t="s">
        <v>1360</v>
      </c>
      <c r="D258" s="54" t="str">
        <f t="shared" si="22"/>
        <v>グリフィンズ</v>
      </c>
      <c r="E258" s="31"/>
      <c r="F258" s="142" t="str">
        <f t="shared" si="18"/>
        <v>ぐ５２</v>
      </c>
      <c r="G258" s="31" t="str">
        <f t="shared" si="19"/>
        <v>岩切佑磨</v>
      </c>
      <c r="H258" s="55" t="str">
        <f t="shared" si="23"/>
        <v>東近江グリフィンズ</v>
      </c>
      <c r="I258" s="257" t="s">
        <v>1053</v>
      </c>
      <c r="J258" s="32">
        <v>1992</v>
      </c>
      <c r="K258" s="137">
        <f t="shared" si="25"/>
        <v>27</v>
      </c>
      <c r="L258" s="31" t="str">
        <f t="shared" si="24"/>
        <v>OK</v>
      </c>
      <c r="M258" s="259" t="s">
        <v>714</v>
      </c>
    </row>
    <row r="259" spans="1:13" ht="13.5">
      <c r="A259" s="31" t="s">
        <v>1361</v>
      </c>
      <c r="B259" s="104" t="s">
        <v>1359</v>
      </c>
      <c r="C259" s="104" t="s">
        <v>1362</v>
      </c>
      <c r="D259" s="54" t="str">
        <f t="shared" si="22"/>
        <v>グリフィンズ</v>
      </c>
      <c r="E259" s="31"/>
      <c r="F259" s="142" t="str">
        <f t="shared" si="18"/>
        <v>ぐ５３</v>
      </c>
      <c r="G259" s="31" t="str">
        <f t="shared" si="19"/>
        <v>岩切志保</v>
      </c>
      <c r="H259" s="55" t="str">
        <f t="shared" si="23"/>
        <v>東近江グリフィンズ</v>
      </c>
      <c r="I259" s="120" t="s">
        <v>691</v>
      </c>
      <c r="J259" s="32">
        <v>1992</v>
      </c>
      <c r="K259" s="137">
        <f t="shared" si="25"/>
        <v>27</v>
      </c>
      <c r="L259" s="31" t="str">
        <f t="shared" si="24"/>
        <v>OK</v>
      </c>
      <c r="M259" s="259" t="s">
        <v>714</v>
      </c>
    </row>
    <row r="260" s="157" customFormat="1" ht="13.5"/>
    <row r="261" s="157" customFormat="1" ht="13.5"/>
    <row r="262" spans="1:13" s="171" customFormat="1" ht="13.5">
      <c r="A262" s="31"/>
      <c r="B262" s="38"/>
      <c r="C262" s="38"/>
      <c r="D262" s="54"/>
      <c r="E262" s="31"/>
      <c r="F262" s="142"/>
      <c r="G262" s="31"/>
      <c r="H262" s="55"/>
      <c r="I262" s="58"/>
      <c r="J262" s="32"/>
      <c r="K262" s="137"/>
      <c r="L262" s="136">
        <f>IF(G262="","",IF(COUNTIF($G$6:$G$596,G262)&gt;1,"2重登録","OK"))</f>
      </c>
      <c r="M262" s="169"/>
    </row>
    <row r="263" spans="1:13" s="171" customFormat="1" ht="13.5">
      <c r="A263" s="31"/>
      <c r="B263" s="38"/>
      <c r="C263" s="38"/>
      <c r="D263" s="54"/>
      <c r="E263" s="31"/>
      <c r="F263" s="142"/>
      <c r="G263" s="31"/>
      <c r="H263" s="55"/>
      <c r="I263" s="58"/>
      <c r="J263" s="32"/>
      <c r="K263" s="137"/>
      <c r="L263" s="136">
        <f>IF(G263="","",IF(COUNTIF($G$6:$G$596,G263)&gt;1,"2重登録","OK"))</f>
      </c>
      <c r="M263" s="169"/>
    </row>
    <row r="264" spans="1:13" s="171" customFormat="1" ht="13.5">
      <c r="A264" s="31"/>
      <c r="B264" s="38"/>
      <c r="C264" s="38"/>
      <c r="D264" s="54"/>
      <c r="E264" s="31"/>
      <c r="F264" s="142"/>
      <c r="G264" s="31"/>
      <c r="H264" s="55"/>
      <c r="I264" s="58"/>
      <c r="J264" s="32"/>
      <c r="K264" s="137"/>
      <c r="L264" s="136">
        <f>IF(G264="","",IF(COUNTIF($G$6:$G$596,G264)&gt;1,"2重登録","OK"))</f>
      </c>
      <c r="M264" s="169"/>
    </row>
    <row r="265" spans="1:13" s="171" customFormat="1" ht="13.5">
      <c r="A265" s="31"/>
      <c r="B265" s="38"/>
      <c r="C265" s="38"/>
      <c r="D265" s="54"/>
      <c r="E265" s="31"/>
      <c r="F265" s="142"/>
      <c r="G265" s="31"/>
      <c r="H265" s="55"/>
      <c r="I265" s="58"/>
      <c r="J265" s="32"/>
      <c r="K265" s="137"/>
      <c r="L265" s="136">
        <f>IF(G265="","",IF(COUNTIF($G$6:$G$596,G265)&gt;1,"2重登録","OK"))</f>
      </c>
      <c r="M265" s="169"/>
    </row>
    <row r="266" spans="2:12" ht="13.5">
      <c r="B266" s="34"/>
      <c r="C266" s="34"/>
      <c r="D266" s="34"/>
      <c r="F266" s="136"/>
      <c r="K266" s="137"/>
      <c r="L266" s="136">
        <f>IF(G266="","",IF(COUNTIF($G$6:$G$596,G266)&gt;1,"2重登録","OK"))</f>
      </c>
    </row>
    <row r="267" spans="2:12" ht="13.5">
      <c r="B267" s="34"/>
      <c r="C267" s="34"/>
      <c r="D267" s="34"/>
      <c r="F267" s="136"/>
      <c r="K267" s="137"/>
      <c r="L267" s="136"/>
    </row>
    <row r="268" spans="2:12" ht="13.5">
      <c r="B268" s="809" t="s">
        <v>306</v>
      </c>
      <c r="C268" s="809"/>
      <c r="D268" s="824" t="s">
        <v>307</v>
      </c>
      <c r="E268" s="824"/>
      <c r="F268" s="824"/>
      <c r="G268" s="824"/>
      <c r="H268" s="809" t="s">
        <v>308</v>
      </c>
      <c r="I268" s="809"/>
      <c r="L268" s="136"/>
    </row>
    <row r="269" spans="2:12" ht="13.5">
      <c r="B269" s="809"/>
      <c r="C269" s="809"/>
      <c r="D269" s="824"/>
      <c r="E269" s="824"/>
      <c r="F269" s="824"/>
      <c r="G269" s="824"/>
      <c r="H269" s="809"/>
      <c r="I269" s="809"/>
      <c r="L269" s="136"/>
    </row>
    <row r="270" spans="4:12" ht="13.5">
      <c r="D270" s="34"/>
      <c r="F270" s="136"/>
      <c r="G270" s="31" t="s">
        <v>37</v>
      </c>
      <c r="H270" s="804" t="s">
        <v>38</v>
      </c>
      <c r="I270" s="804"/>
      <c r="J270" s="804"/>
      <c r="K270" s="136"/>
      <c r="L270" s="136"/>
    </row>
    <row r="271" spans="2:12" ht="13.5" customHeight="1">
      <c r="B271" s="804" t="s">
        <v>309</v>
      </c>
      <c r="C271" s="804"/>
      <c r="D271" s="47" t="s">
        <v>40</v>
      </c>
      <c r="F271" s="136"/>
      <c r="G271" s="33">
        <f>COUNTIF($M$273:$M$327,"東近江市")</f>
        <v>19</v>
      </c>
      <c r="H271" s="799">
        <f>(G271/RIGHT(A319,2))</f>
        <v>0.40425531914893614</v>
      </c>
      <c r="I271" s="799"/>
      <c r="J271" s="799"/>
      <c r="K271" s="136"/>
      <c r="L271" s="136"/>
    </row>
    <row r="272" spans="2:12" ht="13.5" customHeight="1">
      <c r="B272" s="31" t="s">
        <v>310</v>
      </c>
      <c r="C272" s="36"/>
      <c r="D272" s="168" t="s">
        <v>39</v>
      </c>
      <c r="E272" s="168"/>
      <c r="F272" s="168"/>
      <c r="G272" s="33"/>
      <c r="I272" s="43"/>
      <c r="J272" s="43"/>
      <c r="K272" s="136"/>
      <c r="L272" s="136"/>
    </row>
    <row r="273" spans="1:13" ht="13.5">
      <c r="A273" s="34" t="s">
        <v>311</v>
      </c>
      <c r="B273" s="31" t="s">
        <v>312</v>
      </c>
      <c r="C273" s="31" t="s">
        <v>313</v>
      </c>
      <c r="D273" s="34" t="s">
        <v>310</v>
      </c>
      <c r="F273" s="31" t="str">
        <f>A273</f>
        <v>け０１</v>
      </c>
      <c r="G273" s="31" t="str">
        <f aca="true" t="shared" si="26" ref="G273:G329">B273&amp;C273</f>
        <v>稲岡和紀</v>
      </c>
      <c r="H273" s="37" t="s">
        <v>309</v>
      </c>
      <c r="I273" s="37" t="s">
        <v>41</v>
      </c>
      <c r="J273" s="32">
        <v>1978</v>
      </c>
      <c r="K273" s="32">
        <f aca="true" t="shared" si="27" ref="K273:K304">IF(J273="","",(2019-J273))</f>
        <v>41</v>
      </c>
      <c r="L273" s="136" t="str">
        <f aca="true" t="shared" si="28" ref="L273:L304">IF(G273="","",IF(COUNTIF($G$6:$G$596,G273)&gt;1,"2重登録","OK"))</f>
        <v>OK</v>
      </c>
      <c r="M273" s="38" t="s">
        <v>86</v>
      </c>
    </row>
    <row r="274" spans="1:13" ht="13.5">
      <c r="A274" s="34" t="s">
        <v>1088</v>
      </c>
      <c r="B274" s="31" t="s">
        <v>318</v>
      </c>
      <c r="C274" s="31" t="s">
        <v>319</v>
      </c>
      <c r="D274" s="34" t="s">
        <v>310</v>
      </c>
      <c r="F274" s="31" t="str">
        <f aca="true" t="shared" si="29" ref="F274:F343">A274</f>
        <v>け０２</v>
      </c>
      <c r="G274" s="31" t="str">
        <f t="shared" si="26"/>
        <v>押谷繁樹</v>
      </c>
      <c r="H274" s="37" t="s">
        <v>309</v>
      </c>
      <c r="I274" s="37" t="s">
        <v>41</v>
      </c>
      <c r="J274" s="32">
        <v>1981</v>
      </c>
      <c r="K274" s="32">
        <f t="shared" si="27"/>
        <v>38</v>
      </c>
      <c r="L274" s="136" t="str">
        <f t="shared" si="28"/>
        <v>OK</v>
      </c>
      <c r="M274" s="31" t="s">
        <v>51</v>
      </c>
    </row>
    <row r="275" spans="1:13" ht="13.5">
      <c r="A275" s="34" t="s">
        <v>314</v>
      </c>
      <c r="B275" s="34" t="s">
        <v>209</v>
      </c>
      <c r="C275" s="31" t="s">
        <v>322</v>
      </c>
      <c r="D275" s="34" t="s">
        <v>310</v>
      </c>
      <c r="F275" s="31" t="str">
        <f t="shared" si="29"/>
        <v>け０３</v>
      </c>
      <c r="G275" s="31" t="str">
        <f t="shared" si="26"/>
        <v>大島浩範</v>
      </c>
      <c r="H275" s="37" t="s">
        <v>309</v>
      </c>
      <c r="I275" s="37" t="s">
        <v>41</v>
      </c>
      <c r="J275" s="32">
        <v>1988</v>
      </c>
      <c r="K275" s="32">
        <f t="shared" si="27"/>
        <v>31</v>
      </c>
      <c r="L275" s="136" t="str">
        <f t="shared" si="28"/>
        <v>OK</v>
      </c>
      <c r="M275" s="31" t="s">
        <v>45</v>
      </c>
    </row>
    <row r="276" spans="1:13" ht="13.5">
      <c r="A276" s="34" t="s">
        <v>315</v>
      </c>
      <c r="B276" s="34" t="s">
        <v>15</v>
      </c>
      <c r="C276" s="34" t="s">
        <v>16</v>
      </c>
      <c r="D276" s="34" t="s">
        <v>310</v>
      </c>
      <c r="F276" s="31" t="str">
        <f t="shared" si="29"/>
        <v>け０４</v>
      </c>
      <c r="G276" s="34" t="str">
        <f t="shared" si="26"/>
        <v>川上政治</v>
      </c>
      <c r="H276" s="37" t="s">
        <v>309</v>
      </c>
      <c r="I276" s="37" t="s">
        <v>41</v>
      </c>
      <c r="J276" s="44">
        <v>1970</v>
      </c>
      <c r="K276" s="32">
        <f t="shared" si="27"/>
        <v>49</v>
      </c>
      <c r="L276" s="136" t="str">
        <f t="shared" si="28"/>
        <v>OK</v>
      </c>
      <c r="M276" s="38" t="s">
        <v>86</v>
      </c>
    </row>
    <row r="277" spans="1:13" ht="13.5">
      <c r="A277" s="34" t="s">
        <v>317</v>
      </c>
      <c r="B277" s="31" t="s">
        <v>325</v>
      </c>
      <c r="C277" s="31" t="s">
        <v>326</v>
      </c>
      <c r="D277" s="31" t="s">
        <v>310</v>
      </c>
      <c r="E277" s="31" t="s">
        <v>228</v>
      </c>
      <c r="F277" s="31" t="str">
        <f t="shared" si="29"/>
        <v>け０５</v>
      </c>
      <c r="G277" s="31" t="str">
        <f t="shared" si="26"/>
        <v>上村悠大</v>
      </c>
      <c r="H277" s="37" t="s">
        <v>309</v>
      </c>
      <c r="I277" s="37" t="s">
        <v>41</v>
      </c>
      <c r="J277" s="32">
        <v>2001</v>
      </c>
      <c r="K277" s="32">
        <f t="shared" si="27"/>
        <v>18</v>
      </c>
      <c r="L277" s="136" t="str">
        <f t="shared" si="28"/>
        <v>OK</v>
      </c>
      <c r="M277" s="31" t="s">
        <v>42</v>
      </c>
    </row>
    <row r="278" spans="1:13" ht="13.5">
      <c r="A278" s="34" t="s">
        <v>320</v>
      </c>
      <c r="B278" s="31" t="s">
        <v>325</v>
      </c>
      <c r="C278" s="31" t="s">
        <v>328</v>
      </c>
      <c r="D278" s="34" t="s">
        <v>310</v>
      </c>
      <c r="F278" s="31" t="str">
        <f t="shared" si="29"/>
        <v>け０６</v>
      </c>
      <c r="G278" s="31" t="str">
        <f t="shared" si="26"/>
        <v>上村　武</v>
      </c>
      <c r="H278" s="37" t="s">
        <v>309</v>
      </c>
      <c r="I278" s="37" t="s">
        <v>41</v>
      </c>
      <c r="J278" s="32">
        <v>1978</v>
      </c>
      <c r="K278" s="32">
        <f t="shared" si="27"/>
        <v>41</v>
      </c>
      <c r="L278" s="136" t="str">
        <f t="shared" si="28"/>
        <v>OK</v>
      </c>
      <c r="M278" s="31" t="s">
        <v>42</v>
      </c>
    </row>
    <row r="279" spans="1:13" ht="13.5">
      <c r="A279" s="34" t="s">
        <v>321</v>
      </c>
      <c r="B279" s="125" t="s">
        <v>15</v>
      </c>
      <c r="C279" s="125" t="s">
        <v>330</v>
      </c>
      <c r="D279" s="31" t="s">
        <v>310</v>
      </c>
      <c r="E279" s="31" t="s">
        <v>228</v>
      </c>
      <c r="F279" s="31" t="str">
        <f t="shared" si="29"/>
        <v>け０７</v>
      </c>
      <c r="G279" s="31" t="str">
        <f t="shared" si="26"/>
        <v>川上悠作</v>
      </c>
      <c r="H279" s="37" t="s">
        <v>309</v>
      </c>
      <c r="I279" s="37" t="s">
        <v>41</v>
      </c>
      <c r="J279" s="44">
        <v>2000</v>
      </c>
      <c r="K279" s="32">
        <f t="shared" si="27"/>
        <v>19</v>
      </c>
      <c r="L279" s="136" t="str">
        <f t="shared" si="28"/>
        <v>OK</v>
      </c>
      <c r="M279" s="38" t="s">
        <v>86</v>
      </c>
    </row>
    <row r="280" spans="1:13" ht="13.5">
      <c r="A280" s="34" t="s">
        <v>323</v>
      </c>
      <c r="B280" s="34" t="s">
        <v>332</v>
      </c>
      <c r="C280" s="34" t="s">
        <v>333</v>
      </c>
      <c r="D280" s="31" t="s">
        <v>310</v>
      </c>
      <c r="F280" s="31" t="str">
        <f t="shared" si="29"/>
        <v>け０８</v>
      </c>
      <c r="G280" s="31" t="str">
        <f t="shared" si="26"/>
        <v>川並和之</v>
      </c>
      <c r="H280" s="37" t="s">
        <v>309</v>
      </c>
      <c r="I280" s="37" t="s">
        <v>41</v>
      </c>
      <c r="J280" s="44">
        <v>1959</v>
      </c>
      <c r="K280" s="366">
        <f t="shared" si="27"/>
        <v>60</v>
      </c>
      <c r="L280" s="136" t="str">
        <f t="shared" si="28"/>
        <v>OK</v>
      </c>
      <c r="M280" s="38" t="s">
        <v>86</v>
      </c>
    </row>
    <row r="281" spans="1:13" ht="13.5">
      <c r="A281" s="34" t="s">
        <v>324</v>
      </c>
      <c r="B281" s="31" t="s">
        <v>70</v>
      </c>
      <c r="C281" s="31" t="s">
        <v>335</v>
      </c>
      <c r="D281" s="34" t="s">
        <v>310</v>
      </c>
      <c r="F281" s="31" t="str">
        <f t="shared" si="29"/>
        <v>け０９</v>
      </c>
      <c r="G281" s="31" t="str">
        <f t="shared" si="26"/>
        <v>木村　誠</v>
      </c>
      <c r="H281" s="37" t="s">
        <v>309</v>
      </c>
      <c r="I281" s="37" t="s">
        <v>41</v>
      </c>
      <c r="J281" s="32">
        <v>1968</v>
      </c>
      <c r="K281" s="32">
        <f t="shared" si="27"/>
        <v>51</v>
      </c>
      <c r="L281" s="136" t="str">
        <f t="shared" si="28"/>
        <v>OK</v>
      </c>
      <c r="M281" s="31" t="s">
        <v>45</v>
      </c>
    </row>
    <row r="282" spans="1:13" ht="13.5">
      <c r="A282" s="34" t="s">
        <v>327</v>
      </c>
      <c r="B282" s="34" t="s">
        <v>70</v>
      </c>
      <c r="C282" s="34" t="s">
        <v>338</v>
      </c>
      <c r="D282" s="31" t="s">
        <v>310</v>
      </c>
      <c r="F282" s="31" t="str">
        <f t="shared" si="29"/>
        <v>け１０</v>
      </c>
      <c r="G282" s="31" t="str">
        <f t="shared" si="26"/>
        <v>木村善和</v>
      </c>
      <c r="H282" s="37" t="s">
        <v>309</v>
      </c>
      <c r="I282" s="37" t="s">
        <v>41</v>
      </c>
      <c r="J282" s="44">
        <v>1962</v>
      </c>
      <c r="K282" s="182">
        <f t="shared" si="27"/>
        <v>57</v>
      </c>
      <c r="L282" s="136" t="str">
        <f t="shared" si="28"/>
        <v>OK</v>
      </c>
      <c r="M282" s="31" t="s">
        <v>339</v>
      </c>
    </row>
    <row r="283" spans="1:13" ht="13.5">
      <c r="A283" s="34" t="s">
        <v>329</v>
      </c>
      <c r="B283" s="34" t="s">
        <v>206</v>
      </c>
      <c r="C283" s="34" t="s">
        <v>341</v>
      </c>
      <c r="D283" s="31" t="s">
        <v>310</v>
      </c>
      <c r="F283" s="31" t="str">
        <f t="shared" si="29"/>
        <v>け１１</v>
      </c>
      <c r="G283" s="31" t="str">
        <f t="shared" si="26"/>
        <v>竹村　治</v>
      </c>
      <c r="H283" s="37" t="s">
        <v>309</v>
      </c>
      <c r="I283" s="37" t="s">
        <v>41</v>
      </c>
      <c r="J283" s="44">
        <v>1961</v>
      </c>
      <c r="K283" s="182">
        <f t="shared" si="27"/>
        <v>58</v>
      </c>
      <c r="L283" s="136" t="str">
        <f t="shared" si="28"/>
        <v>OK</v>
      </c>
      <c r="M283" s="31" t="s">
        <v>342</v>
      </c>
    </row>
    <row r="284" spans="1:13" ht="13.5">
      <c r="A284" s="34" t="s">
        <v>331</v>
      </c>
      <c r="B284" s="31" t="s">
        <v>157</v>
      </c>
      <c r="C284" s="31" t="s">
        <v>344</v>
      </c>
      <c r="D284" s="34" t="s">
        <v>310</v>
      </c>
      <c r="F284" s="31" t="str">
        <f t="shared" si="29"/>
        <v>け１２</v>
      </c>
      <c r="G284" s="34" t="str">
        <f t="shared" si="26"/>
        <v>田中　淳</v>
      </c>
      <c r="H284" s="37" t="s">
        <v>309</v>
      </c>
      <c r="I284" s="37" t="s">
        <v>41</v>
      </c>
      <c r="J284" s="32">
        <v>1989</v>
      </c>
      <c r="K284" s="182">
        <f t="shared" si="27"/>
        <v>30</v>
      </c>
      <c r="L284" s="136" t="str">
        <f t="shared" si="28"/>
        <v>OK</v>
      </c>
      <c r="M284" s="38" t="s">
        <v>86</v>
      </c>
    </row>
    <row r="285" spans="1:13" ht="13.5">
      <c r="A285" s="34" t="s">
        <v>334</v>
      </c>
      <c r="B285" s="34" t="s">
        <v>17</v>
      </c>
      <c r="C285" s="34" t="s">
        <v>18</v>
      </c>
      <c r="D285" s="31" t="s">
        <v>310</v>
      </c>
      <c r="F285" s="31" t="str">
        <f t="shared" si="29"/>
        <v>け１３</v>
      </c>
      <c r="G285" s="31" t="str">
        <f t="shared" si="26"/>
        <v>坪田真嘉</v>
      </c>
      <c r="H285" s="37" t="s">
        <v>309</v>
      </c>
      <c r="I285" s="37" t="s">
        <v>41</v>
      </c>
      <c r="J285" s="44">
        <v>1976</v>
      </c>
      <c r="K285" s="366">
        <f t="shared" si="27"/>
        <v>43</v>
      </c>
      <c r="L285" s="136" t="str">
        <f t="shared" si="28"/>
        <v>OK</v>
      </c>
      <c r="M285" s="38" t="s">
        <v>86</v>
      </c>
    </row>
    <row r="286" spans="1:13" ht="13.5">
      <c r="A286" s="34" t="s">
        <v>336</v>
      </c>
      <c r="B286" s="34" t="s">
        <v>347</v>
      </c>
      <c r="C286" s="34" t="s">
        <v>348</v>
      </c>
      <c r="D286" s="31" t="s">
        <v>310</v>
      </c>
      <c r="F286" s="31" t="str">
        <f t="shared" si="29"/>
        <v>け１４</v>
      </c>
      <c r="G286" s="31" t="str">
        <f t="shared" si="26"/>
        <v>永里裕次</v>
      </c>
      <c r="H286" s="37" t="s">
        <v>309</v>
      </c>
      <c r="I286" s="37" t="s">
        <v>41</v>
      </c>
      <c r="J286" s="44">
        <v>1979</v>
      </c>
      <c r="K286" s="182">
        <f t="shared" si="27"/>
        <v>40</v>
      </c>
      <c r="L286" s="136" t="str">
        <f t="shared" si="28"/>
        <v>OK</v>
      </c>
      <c r="M286" s="31" t="s">
        <v>349</v>
      </c>
    </row>
    <row r="287" spans="1:13" ht="13.5">
      <c r="A287" s="34" t="s">
        <v>337</v>
      </c>
      <c r="B287" s="31" t="s">
        <v>23</v>
      </c>
      <c r="C287" s="31" t="s">
        <v>24</v>
      </c>
      <c r="D287" s="34" t="s">
        <v>310</v>
      </c>
      <c r="F287" s="31" t="str">
        <f t="shared" si="29"/>
        <v>け１５</v>
      </c>
      <c r="G287" s="31" t="str">
        <f t="shared" si="26"/>
        <v>西田和教</v>
      </c>
      <c r="H287" s="37" t="s">
        <v>309</v>
      </c>
      <c r="I287" s="37" t="s">
        <v>41</v>
      </c>
      <c r="J287" s="32">
        <v>1961</v>
      </c>
      <c r="K287" s="182">
        <f t="shared" si="27"/>
        <v>58</v>
      </c>
      <c r="L287" s="136" t="str">
        <f t="shared" si="28"/>
        <v>OK</v>
      </c>
      <c r="M287" s="31" t="s">
        <v>42</v>
      </c>
    </row>
    <row r="288" spans="1:13" ht="13.5">
      <c r="A288" s="34" t="s">
        <v>340</v>
      </c>
      <c r="B288" s="34" t="s">
        <v>357</v>
      </c>
      <c r="C288" s="34" t="s">
        <v>358</v>
      </c>
      <c r="D288" s="31" t="s">
        <v>310</v>
      </c>
      <c r="F288" s="31" t="str">
        <f t="shared" si="29"/>
        <v>け１６</v>
      </c>
      <c r="G288" s="31" t="str">
        <f t="shared" si="26"/>
        <v>宮嶋利行</v>
      </c>
      <c r="H288" s="37" t="s">
        <v>309</v>
      </c>
      <c r="I288" s="37" t="s">
        <v>41</v>
      </c>
      <c r="J288" s="44">
        <v>1961</v>
      </c>
      <c r="K288" s="182">
        <f t="shared" si="27"/>
        <v>58</v>
      </c>
      <c r="L288" s="136" t="str">
        <f t="shared" si="28"/>
        <v>OK</v>
      </c>
      <c r="M288" s="31" t="s">
        <v>49</v>
      </c>
    </row>
    <row r="289" spans="1:13" ht="13.5">
      <c r="A289" s="34" t="s">
        <v>343</v>
      </c>
      <c r="B289" s="34" t="s">
        <v>360</v>
      </c>
      <c r="C289" s="34" t="s">
        <v>361</v>
      </c>
      <c r="D289" s="31" t="s">
        <v>310</v>
      </c>
      <c r="F289" s="31" t="str">
        <f t="shared" si="29"/>
        <v>け１７</v>
      </c>
      <c r="G289" s="31" t="str">
        <f t="shared" si="26"/>
        <v>山口直彦</v>
      </c>
      <c r="H289" s="37" t="s">
        <v>309</v>
      </c>
      <c r="I289" s="37" t="s">
        <v>41</v>
      </c>
      <c r="J289" s="44">
        <v>1986</v>
      </c>
      <c r="K289" s="366">
        <f t="shared" si="27"/>
        <v>33</v>
      </c>
      <c r="L289" s="136" t="str">
        <f t="shared" si="28"/>
        <v>OK</v>
      </c>
      <c r="M289" s="38" t="s">
        <v>86</v>
      </c>
    </row>
    <row r="290" spans="1:13" ht="13.5">
      <c r="A290" s="34" t="s">
        <v>345</v>
      </c>
      <c r="B290" s="34" t="s">
        <v>360</v>
      </c>
      <c r="C290" s="34" t="s">
        <v>363</v>
      </c>
      <c r="D290" s="31" t="s">
        <v>310</v>
      </c>
      <c r="F290" s="31" t="str">
        <f t="shared" si="29"/>
        <v>け１８</v>
      </c>
      <c r="G290" s="31" t="str">
        <f t="shared" si="26"/>
        <v>山口真彦</v>
      </c>
      <c r="H290" s="37" t="s">
        <v>309</v>
      </c>
      <c r="I290" s="37" t="s">
        <v>41</v>
      </c>
      <c r="J290" s="44">
        <v>1988</v>
      </c>
      <c r="K290" s="182">
        <f t="shared" si="27"/>
        <v>31</v>
      </c>
      <c r="L290" s="136" t="str">
        <f t="shared" si="28"/>
        <v>OK</v>
      </c>
      <c r="M290" s="38" t="s">
        <v>86</v>
      </c>
    </row>
    <row r="291" spans="1:13" ht="13.5">
      <c r="A291" s="34" t="s">
        <v>346</v>
      </c>
      <c r="B291" s="31" t="s">
        <v>360</v>
      </c>
      <c r="C291" s="31" t="s">
        <v>266</v>
      </c>
      <c r="D291" s="34" t="s">
        <v>310</v>
      </c>
      <c r="E291" s="31" t="s">
        <v>669</v>
      </c>
      <c r="F291" s="31" t="str">
        <f t="shared" si="29"/>
        <v>け１９</v>
      </c>
      <c r="G291" s="31" t="str">
        <f t="shared" si="26"/>
        <v>山口達也</v>
      </c>
      <c r="H291" s="37" t="s">
        <v>309</v>
      </c>
      <c r="I291" s="37" t="s">
        <v>41</v>
      </c>
      <c r="J291" s="32">
        <v>1999</v>
      </c>
      <c r="K291" s="182">
        <f t="shared" si="27"/>
        <v>20</v>
      </c>
      <c r="L291" s="136" t="str">
        <f t="shared" si="28"/>
        <v>OK</v>
      </c>
      <c r="M291" s="38" t="s">
        <v>86</v>
      </c>
    </row>
    <row r="292" spans="1:13" ht="13.5">
      <c r="A292" s="34" t="s">
        <v>350</v>
      </c>
      <c r="B292" s="31" t="s">
        <v>366</v>
      </c>
      <c r="C292" s="31" t="s">
        <v>367</v>
      </c>
      <c r="D292" s="34" t="s">
        <v>310</v>
      </c>
      <c r="F292" s="31" t="str">
        <f t="shared" si="29"/>
        <v>け２０</v>
      </c>
      <c r="G292" s="31" t="str">
        <f t="shared" si="26"/>
        <v>吉野淳也</v>
      </c>
      <c r="H292" s="37" t="s">
        <v>309</v>
      </c>
      <c r="I292" s="37" t="s">
        <v>41</v>
      </c>
      <c r="J292" s="32">
        <v>1990</v>
      </c>
      <c r="K292" s="182">
        <f t="shared" si="27"/>
        <v>29</v>
      </c>
      <c r="L292" s="136" t="str">
        <f t="shared" si="28"/>
        <v>OK</v>
      </c>
      <c r="M292" s="31" t="s">
        <v>77</v>
      </c>
    </row>
    <row r="293" spans="1:13" ht="13.5">
      <c r="A293" s="34" t="s">
        <v>351</v>
      </c>
      <c r="B293" s="38" t="s">
        <v>369</v>
      </c>
      <c r="C293" s="38" t="s">
        <v>370</v>
      </c>
      <c r="D293" s="31" t="s">
        <v>310</v>
      </c>
      <c r="F293" s="31" t="str">
        <f t="shared" si="29"/>
        <v>け２１</v>
      </c>
      <c r="G293" s="34" t="str">
        <f t="shared" si="26"/>
        <v>石原はる美</v>
      </c>
      <c r="H293" s="37" t="s">
        <v>309</v>
      </c>
      <c r="I293" s="45" t="s">
        <v>48</v>
      </c>
      <c r="J293" s="44">
        <v>1964</v>
      </c>
      <c r="K293" s="366">
        <f t="shared" si="27"/>
        <v>55</v>
      </c>
      <c r="L293" s="136" t="str">
        <f t="shared" si="28"/>
        <v>OK</v>
      </c>
      <c r="M293" s="38" t="s">
        <v>86</v>
      </c>
    </row>
    <row r="294" spans="1:13" ht="13.5">
      <c r="A294" s="34" t="s">
        <v>352</v>
      </c>
      <c r="B294" s="38" t="s">
        <v>372</v>
      </c>
      <c r="C294" s="38" t="s">
        <v>373</v>
      </c>
      <c r="D294" s="34" t="s">
        <v>310</v>
      </c>
      <c r="F294" s="31" t="str">
        <f t="shared" si="29"/>
        <v>け２２</v>
      </c>
      <c r="G294" s="31" t="str">
        <f t="shared" si="26"/>
        <v>池尻陽香</v>
      </c>
      <c r="H294" s="37" t="s">
        <v>309</v>
      </c>
      <c r="I294" s="194" t="s">
        <v>48</v>
      </c>
      <c r="J294" s="32">
        <v>1994</v>
      </c>
      <c r="K294" s="182">
        <f t="shared" si="27"/>
        <v>25</v>
      </c>
      <c r="L294" s="136" t="str">
        <f t="shared" si="28"/>
        <v>OK</v>
      </c>
      <c r="M294" s="31" t="s">
        <v>77</v>
      </c>
    </row>
    <row r="295" spans="1:13" ht="13.5">
      <c r="A295" s="34" t="s">
        <v>353</v>
      </c>
      <c r="B295" s="38" t="s">
        <v>372</v>
      </c>
      <c r="C295" s="38" t="s">
        <v>374</v>
      </c>
      <c r="D295" s="34" t="s">
        <v>310</v>
      </c>
      <c r="F295" s="31" t="str">
        <f t="shared" si="29"/>
        <v>け２３</v>
      </c>
      <c r="G295" s="31" t="str">
        <f t="shared" si="26"/>
        <v>池尻姫欧</v>
      </c>
      <c r="H295" s="37" t="s">
        <v>309</v>
      </c>
      <c r="I295" s="194" t="s">
        <v>48</v>
      </c>
      <c r="J295" s="32">
        <v>1990</v>
      </c>
      <c r="K295" s="182">
        <f t="shared" si="27"/>
        <v>29</v>
      </c>
      <c r="L295" s="136" t="str">
        <f t="shared" si="28"/>
        <v>OK</v>
      </c>
      <c r="M295" s="31" t="s">
        <v>77</v>
      </c>
    </row>
    <row r="296" spans="1:13" ht="13.5">
      <c r="A296" s="34" t="s">
        <v>354</v>
      </c>
      <c r="B296" s="38" t="s">
        <v>376</v>
      </c>
      <c r="C296" s="38" t="s">
        <v>377</v>
      </c>
      <c r="D296" s="34" t="s">
        <v>310</v>
      </c>
      <c r="F296" s="31" t="str">
        <f t="shared" si="29"/>
        <v>け２４</v>
      </c>
      <c r="G296" s="31" t="str">
        <f t="shared" si="26"/>
        <v>出縄久子</v>
      </c>
      <c r="H296" s="37" t="s">
        <v>309</v>
      </c>
      <c r="I296" s="194" t="s">
        <v>48</v>
      </c>
      <c r="J296" s="32">
        <v>1966</v>
      </c>
      <c r="K296" s="182">
        <f t="shared" si="27"/>
        <v>53</v>
      </c>
      <c r="L296" s="136" t="str">
        <f t="shared" si="28"/>
        <v>OK</v>
      </c>
      <c r="M296" s="31" t="s">
        <v>47</v>
      </c>
    </row>
    <row r="297" spans="1:13" ht="13.5">
      <c r="A297" s="34" t="s">
        <v>355</v>
      </c>
      <c r="B297" s="38" t="s">
        <v>381</v>
      </c>
      <c r="C297" s="38" t="s">
        <v>382</v>
      </c>
      <c r="D297" s="31" t="s">
        <v>310</v>
      </c>
      <c r="F297" s="31" t="str">
        <f t="shared" si="29"/>
        <v>け２５</v>
      </c>
      <c r="G297" s="34" t="str">
        <f t="shared" si="26"/>
        <v>梶木和子</v>
      </c>
      <c r="H297" s="37" t="s">
        <v>309</v>
      </c>
      <c r="I297" s="45" t="s">
        <v>48</v>
      </c>
      <c r="J297" s="44">
        <v>1960</v>
      </c>
      <c r="K297" s="182">
        <f t="shared" si="27"/>
        <v>59</v>
      </c>
      <c r="L297" s="136" t="str">
        <f t="shared" si="28"/>
        <v>OK</v>
      </c>
      <c r="M297" s="31" t="s">
        <v>42</v>
      </c>
    </row>
    <row r="298" spans="1:13" ht="13.5">
      <c r="A298" s="34" t="s">
        <v>356</v>
      </c>
      <c r="B298" s="132" t="s">
        <v>15</v>
      </c>
      <c r="C298" s="132" t="s">
        <v>20</v>
      </c>
      <c r="D298" s="34" t="s">
        <v>310</v>
      </c>
      <c r="E298" s="195"/>
      <c r="F298" s="31" t="str">
        <f t="shared" si="29"/>
        <v>け２６</v>
      </c>
      <c r="G298" s="34" t="str">
        <f t="shared" si="26"/>
        <v>川上美弥子</v>
      </c>
      <c r="H298" s="37" t="s">
        <v>309</v>
      </c>
      <c r="I298" s="194" t="s">
        <v>48</v>
      </c>
      <c r="J298" s="195">
        <v>1971</v>
      </c>
      <c r="K298" s="182">
        <f t="shared" si="27"/>
        <v>48</v>
      </c>
      <c r="L298" s="136" t="str">
        <f t="shared" si="28"/>
        <v>OK</v>
      </c>
      <c r="M298" s="196" t="s">
        <v>86</v>
      </c>
    </row>
    <row r="299" spans="1:13" ht="13.5">
      <c r="A299" s="34" t="s">
        <v>359</v>
      </c>
      <c r="B299" s="38" t="s">
        <v>70</v>
      </c>
      <c r="C299" s="38" t="s">
        <v>379</v>
      </c>
      <c r="D299" s="34" t="s">
        <v>310</v>
      </c>
      <c r="F299" s="31" t="str">
        <f t="shared" si="29"/>
        <v>け２７</v>
      </c>
      <c r="G299" s="31" t="str">
        <f t="shared" si="26"/>
        <v>木村容子</v>
      </c>
      <c r="H299" s="37" t="s">
        <v>309</v>
      </c>
      <c r="I299" s="194" t="s">
        <v>48</v>
      </c>
      <c r="J299" s="32">
        <v>1967</v>
      </c>
      <c r="K299" s="182">
        <f t="shared" si="27"/>
        <v>52</v>
      </c>
      <c r="L299" s="136" t="str">
        <f t="shared" si="28"/>
        <v>OK</v>
      </c>
      <c r="M299" s="31" t="s">
        <v>45</v>
      </c>
    </row>
    <row r="300" spans="1:13" ht="13.5">
      <c r="A300" s="34" t="s">
        <v>362</v>
      </c>
      <c r="B300" s="38" t="s">
        <v>157</v>
      </c>
      <c r="C300" s="38" t="s">
        <v>386</v>
      </c>
      <c r="D300" s="31" t="s">
        <v>310</v>
      </c>
      <c r="F300" s="31" t="str">
        <f t="shared" si="29"/>
        <v>け２８</v>
      </c>
      <c r="G300" s="34" t="str">
        <f t="shared" si="26"/>
        <v>田中和枝</v>
      </c>
      <c r="H300" s="37" t="s">
        <v>309</v>
      </c>
      <c r="I300" s="45" t="s">
        <v>48</v>
      </c>
      <c r="J300" s="44">
        <v>1965</v>
      </c>
      <c r="K300" s="366">
        <f t="shared" si="27"/>
        <v>54</v>
      </c>
      <c r="L300" s="136" t="str">
        <f t="shared" si="28"/>
        <v>OK</v>
      </c>
      <c r="M300" s="38" t="s">
        <v>86</v>
      </c>
    </row>
    <row r="301" spans="1:13" ht="13.5">
      <c r="A301" s="34" t="s">
        <v>364</v>
      </c>
      <c r="B301" s="38" t="s">
        <v>157</v>
      </c>
      <c r="C301" s="38" t="s">
        <v>388</v>
      </c>
      <c r="D301" s="34" t="s">
        <v>310</v>
      </c>
      <c r="F301" s="31" t="str">
        <f t="shared" si="29"/>
        <v>け２９</v>
      </c>
      <c r="G301" s="31" t="str">
        <f t="shared" si="26"/>
        <v>田中有紀</v>
      </c>
      <c r="H301" s="37" t="s">
        <v>309</v>
      </c>
      <c r="I301" s="194" t="s">
        <v>48</v>
      </c>
      <c r="J301" s="32">
        <v>1968</v>
      </c>
      <c r="K301" s="182">
        <f t="shared" si="27"/>
        <v>51</v>
      </c>
      <c r="L301" s="136" t="str">
        <f t="shared" si="28"/>
        <v>OK</v>
      </c>
      <c r="M301" s="31" t="s">
        <v>389</v>
      </c>
    </row>
    <row r="302" spans="1:13" ht="13.5">
      <c r="A302" s="34" t="s">
        <v>365</v>
      </c>
      <c r="B302" s="38" t="s">
        <v>391</v>
      </c>
      <c r="C302" s="38" t="s">
        <v>22</v>
      </c>
      <c r="D302" s="31" t="s">
        <v>310</v>
      </c>
      <c r="F302" s="31" t="str">
        <f t="shared" si="29"/>
        <v>け３０</v>
      </c>
      <c r="G302" s="34" t="str">
        <f t="shared" si="26"/>
        <v>永松貴子</v>
      </c>
      <c r="H302" s="37" t="s">
        <v>309</v>
      </c>
      <c r="I302" s="45" t="s">
        <v>48</v>
      </c>
      <c r="J302" s="44">
        <v>1962</v>
      </c>
      <c r="K302" s="366">
        <f t="shared" si="27"/>
        <v>57</v>
      </c>
      <c r="L302" s="136" t="str">
        <f t="shared" si="28"/>
        <v>OK</v>
      </c>
      <c r="M302" s="31" t="s">
        <v>42</v>
      </c>
    </row>
    <row r="303" spans="1:13" ht="13.5">
      <c r="A303" s="34" t="s">
        <v>368</v>
      </c>
      <c r="B303" s="38" t="s">
        <v>25</v>
      </c>
      <c r="C303" s="38" t="s">
        <v>26</v>
      </c>
      <c r="D303" s="31" t="s">
        <v>310</v>
      </c>
      <c r="F303" s="31" t="str">
        <f t="shared" si="29"/>
        <v>け３１</v>
      </c>
      <c r="G303" s="34" t="str">
        <f t="shared" si="26"/>
        <v>福永裕美</v>
      </c>
      <c r="H303" s="37" t="s">
        <v>309</v>
      </c>
      <c r="I303" s="45" t="s">
        <v>48</v>
      </c>
      <c r="J303" s="44">
        <v>1963</v>
      </c>
      <c r="K303" s="182">
        <f t="shared" si="27"/>
        <v>56</v>
      </c>
      <c r="L303" s="136" t="str">
        <f t="shared" si="28"/>
        <v>OK</v>
      </c>
      <c r="M303" s="38" t="s">
        <v>86</v>
      </c>
    </row>
    <row r="304" spans="1:13" ht="13.5">
      <c r="A304" s="34" t="s">
        <v>371</v>
      </c>
      <c r="B304" s="38" t="s">
        <v>394</v>
      </c>
      <c r="C304" s="38" t="s">
        <v>395</v>
      </c>
      <c r="D304" s="34" t="s">
        <v>310</v>
      </c>
      <c r="F304" s="31" t="str">
        <f t="shared" si="29"/>
        <v>け３２</v>
      </c>
      <c r="G304" s="34" t="str">
        <f t="shared" si="26"/>
        <v>布藤江実子</v>
      </c>
      <c r="H304" s="37" t="s">
        <v>309</v>
      </c>
      <c r="I304" s="45" t="s">
        <v>48</v>
      </c>
      <c r="J304" s="44">
        <v>1965</v>
      </c>
      <c r="K304" s="182">
        <f t="shared" si="27"/>
        <v>54</v>
      </c>
      <c r="L304" s="136" t="str">
        <f t="shared" si="28"/>
        <v>OK</v>
      </c>
      <c r="M304" s="31" t="s">
        <v>42</v>
      </c>
    </row>
    <row r="305" spans="1:13" ht="13.5">
      <c r="A305" s="34" t="s">
        <v>35</v>
      </c>
      <c r="B305" s="38" t="s">
        <v>360</v>
      </c>
      <c r="C305" s="38" t="s">
        <v>397</v>
      </c>
      <c r="D305" s="31" t="s">
        <v>310</v>
      </c>
      <c r="F305" s="31" t="str">
        <f t="shared" si="29"/>
        <v>け３３</v>
      </c>
      <c r="G305" s="34" t="str">
        <f t="shared" si="26"/>
        <v>山口美由希</v>
      </c>
      <c r="H305" s="37" t="s">
        <v>309</v>
      </c>
      <c r="I305" s="45" t="s">
        <v>48</v>
      </c>
      <c r="J305" s="32">
        <v>1989</v>
      </c>
      <c r="K305" s="182">
        <f aca="true" t="shared" si="30" ref="K305:K329">IF(J305="","",(2019-J305))</f>
        <v>30</v>
      </c>
      <c r="L305" s="136" t="str">
        <f aca="true" t="shared" si="31" ref="L305:L333">IF(G305="","",IF(COUNTIF($G$6:$G$596,G305)&gt;1,"2重登録","OK"))</f>
        <v>OK</v>
      </c>
      <c r="M305" s="38" t="s">
        <v>86</v>
      </c>
    </row>
    <row r="306" spans="1:13" ht="13.5">
      <c r="A306" s="34" t="s">
        <v>375</v>
      </c>
      <c r="B306" s="31" t="s">
        <v>717</v>
      </c>
      <c r="C306" s="31" t="s">
        <v>718</v>
      </c>
      <c r="D306" s="31" t="s">
        <v>310</v>
      </c>
      <c r="F306" s="31" t="str">
        <f t="shared" si="29"/>
        <v>け３４</v>
      </c>
      <c r="G306" s="31" t="str">
        <f t="shared" si="26"/>
        <v>藤本雅之</v>
      </c>
      <c r="H306" s="37" t="s">
        <v>309</v>
      </c>
      <c r="I306" s="37" t="s">
        <v>41</v>
      </c>
      <c r="J306" s="44">
        <v>1961</v>
      </c>
      <c r="K306" s="182">
        <f t="shared" si="30"/>
        <v>58</v>
      </c>
      <c r="L306" s="136" t="str">
        <f t="shared" si="31"/>
        <v>OK</v>
      </c>
      <c r="M306" s="31" t="s">
        <v>42</v>
      </c>
    </row>
    <row r="307" spans="1:13" ht="13.5">
      <c r="A307" s="34" t="s">
        <v>378</v>
      </c>
      <c r="B307" s="31" t="s">
        <v>720</v>
      </c>
      <c r="C307" s="31" t="s">
        <v>721</v>
      </c>
      <c r="D307" s="31" t="s">
        <v>310</v>
      </c>
      <c r="F307" s="31" t="str">
        <f t="shared" si="29"/>
        <v>け３５</v>
      </c>
      <c r="G307" s="31" t="str">
        <f t="shared" si="26"/>
        <v>矢田　圭</v>
      </c>
      <c r="H307" s="37" t="s">
        <v>309</v>
      </c>
      <c r="I307" s="37" t="s">
        <v>41</v>
      </c>
      <c r="J307" s="32">
        <v>1983</v>
      </c>
      <c r="K307" s="182">
        <f t="shared" si="30"/>
        <v>36</v>
      </c>
      <c r="L307" s="136" t="str">
        <f t="shared" si="31"/>
        <v>OK</v>
      </c>
      <c r="M307" s="31" t="s">
        <v>42</v>
      </c>
    </row>
    <row r="308" spans="1:13" ht="13.5">
      <c r="A308" s="34" t="s">
        <v>380</v>
      </c>
      <c r="B308" s="31" t="s">
        <v>727</v>
      </c>
      <c r="C308" s="31" t="s">
        <v>728</v>
      </c>
      <c r="D308" s="31" t="s">
        <v>310</v>
      </c>
      <c r="F308" s="31" t="str">
        <f t="shared" si="29"/>
        <v>け３６</v>
      </c>
      <c r="G308" s="31" t="str">
        <f t="shared" si="26"/>
        <v>福永一典</v>
      </c>
      <c r="H308" s="37" t="s">
        <v>309</v>
      </c>
      <c r="I308" s="37" t="s">
        <v>41</v>
      </c>
      <c r="J308" s="32">
        <v>1967</v>
      </c>
      <c r="K308" s="182">
        <f t="shared" si="30"/>
        <v>52</v>
      </c>
      <c r="L308" s="136" t="str">
        <f t="shared" si="31"/>
        <v>OK</v>
      </c>
      <c r="M308" s="31" t="s">
        <v>49</v>
      </c>
    </row>
    <row r="309" spans="1:13" ht="13.5">
      <c r="A309" s="34" t="s">
        <v>383</v>
      </c>
      <c r="B309" s="31" t="s">
        <v>730</v>
      </c>
      <c r="C309" s="31" t="s">
        <v>731</v>
      </c>
      <c r="D309" s="31" t="s">
        <v>310</v>
      </c>
      <c r="F309" s="31" t="str">
        <f t="shared" si="29"/>
        <v>け３７</v>
      </c>
      <c r="G309" s="31" t="str">
        <f t="shared" si="26"/>
        <v>畑　彰</v>
      </c>
      <c r="H309" s="37" t="s">
        <v>309</v>
      </c>
      <c r="I309" s="37" t="s">
        <v>41</v>
      </c>
      <c r="J309" s="32">
        <v>1980</v>
      </c>
      <c r="K309" s="182">
        <f t="shared" si="30"/>
        <v>39</v>
      </c>
      <c r="L309" s="136" t="str">
        <f t="shared" si="31"/>
        <v>OK</v>
      </c>
      <c r="M309" s="38" t="s">
        <v>86</v>
      </c>
    </row>
    <row r="310" spans="1:13" ht="13.5">
      <c r="A310" s="34" t="s">
        <v>384</v>
      </c>
      <c r="B310" s="104" t="s">
        <v>782</v>
      </c>
      <c r="C310" s="104" t="s">
        <v>1089</v>
      </c>
      <c r="D310" s="31" t="s">
        <v>310</v>
      </c>
      <c r="F310" s="31" t="str">
        <f t="shared" si="29"/>
        <v>け３８</v>
      </c>
      <c r="G310" s="31" t="str">
        <f t="shared" si="26"/>
        <v>竹内早苗</v>
      </c>
      <c r="H310" s="37" t="s">
        <v>309</v>
      </c>
      <c r="I310" s="45" t="s">
        <v>48</v>
      </c>
      <c r="J310" s="32">
        <v>1977</v>
      </c>
      <c r="K310" s="366">
        <f t="shared" si="30"/>
        <v>42</v>
      </c>
      <c r="L310" s="136" t="str">
        <f t="shared" si="31"/>
        <v>OK</v>
      </c>
      <c r="M310" s="31" t="s">
        <v>49</v>
      </c>
    </row>
    <row r="311" spans="1:13" ht="13.5">
      <c r="A311" s="34" t="s">
        <v>385</v>
      </c>
      <c r="B311" s="124" t="s">
        <v>784</v>
      </c>
      <c r="C311" s="124" t="s">
        <v>785</v>
      </c>
      <c r="D311" s="31" t="s">
        <v>310</v>
      </c>
      <c r="F311" s="31" t="str">
        <f t="shared" si="29"/>
        <v>け３９</v>
      </c>
      <c r="G311" s="31" t="str">
        <f t="shared" si="26"/>
        <v>木澤真人</v>
      </c>
      <c r="H311" s="37" t="s">
        <v>309</v>
      </c>
      <c r="I311" s="37" t="s">
        <v>41</v>
      </c>
      <c r="J311" s="32">
        <v>1971</v>
      </c>
      <c r="K311" s="32">
        <f t="shared" si="30"/>
        <v>48</v>
      </c>
      <c r="L311" s="136" t="str">
        <f t="shared" si="31"/>
        <v>OK</v>
      </c>
      <c r="M311" s="38" t="s">
        <v>86</v>
      </c>
    </row>
    <row r="312" spans="1:13" ht="13.5">
      <c r="A312" s="34" t="s">
        <v>387</v>
      </c>
      <c r="B312" s="124" t="s">
        <v>787</v>
      </c>
      <c r="C312" s="124" t="s">
        <v>788</v>
      </c>
      <c r="D312" s="31" t="s">
        <v>310</v>
      </c>
      <c r="F312" s="31" t="str">
        <f t="shared" si="29"/>
        <v>け４０</v>
      </c>
      <c r="G312" s="31" t="str">
        <f t="shared" si="26"/>
        <v>山脇清之</v>
      </c>
      <c r="H312" s="37" t="s">
        <v>309</v>
      </c>
      <c r="I312" s="37" t="s">
        <v>41</v>
      </c>
      <c r="J312" s="32">
        <v>1970</v>
      </c>
      <c r="K312" s="32">
        <f t="shared" si="30"/>
        <v>49</v>
      </c>
      <c r="L312" s="136" t="str">
        <f t="shared" si="31"/>
        <v>OK</v>
      </c>
      <c r="M312" s="38" t="s">
        <v>86</v>
      </c>
    </row>
    <row r="313" spans="1:13" ht="13.5">
      <c r="A313" s="34" t="s">
        <v>390</v>
      </c>
      <c r="B313" s="124" t="s">
        <v>1090</v>
      </c>
      <c r="C313" s="124" t="s">
        <v>1091</v>
      </c>
      <c r="D313" s="31" t="s">
        <v>310</v>
      </c>
      <c r="F313" s="31" t="str">
        <f t="shared" si="29"/>
        <v>け４１</v>
      </c>
      <c r="G313" s="31" t="str">
        <f t="shared" si="26"/>
        <v>西和田昌恭</v>
      </c>
      <c r="H313" s="37" t="s">
        <v>309</v>
      </c>
      <c r="I313" s="37" t="s">
        <v>41</v>
      </c>
      <c r="J313" s="32">
        <v>1991</v>
      </c>
      <c r="K313" s="32">
        <f t="shared" si="30"/>
        <v>28</v>
      </c>
      <c r="L313" s="136" t="str">
        <f t="shared" si="31"/>
        <v>OK</v>
      </c>
      <c r="M313" s="31" t="s">
        <v>1092</v>
      </c>
    </row>
    <row r="314" spans="1:13" ht="13.5">
      <c r="A314" s="34" t="s">
        <v>392</v>
      </c>
      <c r="B314" s="124" t="s">
        <v>789</v>
      </c>
      <c r="C314" s="124" t="s">
        <v>790</v>
      </c>
      <c r="D314" s="31" t="s">
        <v>310</v>
      </c>
      <c r="F314" s="31" t="str">
        <f t="shared" si="29"/>
        <v>け４２</v>
      </c>
      <c r="G314" s="31" t="str">
        <f t="shared" si="26"/>
        <v>朝日尚紀</v>
      </c>
      <c r="H314" s="37" t="s">
        <v>309</v>
      </c>
      <c r="I314" s="37" t="s">
        <v>41</v>
      </c>
      <c r="J314" s="32">
        <v>1983</v>
      </c>
      <c r="K314" s="32">
        <f t="shared" si="30"/>
        <v>36</v>
      </c>
      <c r="L314" s="136" t="str">
        <f t="shared" si="31"/>
        <v>OK</v>
      </c>
      <c r="M314" s="31" t="s">
        <v>791</v>
      </c>
    </row>
    <row r="315" spans="1:13" ht="13.5">
      <c r="A315" s="34" t="s">
        <v>393</v>
      </c>
      <c r="B315" s="104" t="s">
        <v>789</v>
      </c>
      <c r="C315" s="104" t="s">
        <v>792</v>
      </c>
      <c r="D315" s="31" t="s">
        <v>310</v>
      </c>
      <c r="F315" s="31" t="str">
        <f t="shared" si="29"/>
        <v>け４３</v>
      </c>
      <c r="G315" s="31" t="str">
        <f t="shared" si="26"/>
        <v>朝日智美</v>
      </c>
      <c r="H315" s="37" t="s">
        <v>309</v>
      </c>
      <c r="I315" s="45" t="s">
        <v>48</v>
      </c>
      <c r="J315" s="32">
        <v>1983</v>
      </c>
      <c r="K315" s="32">
        <f t="shared" si="30"/>
        <v>36</v>
      </c>
      <c r="L315" s="136" t="str">
        <f t="shared" si="31"/>
        <v>OK</v>
      </c>
      <c r="M315" s="31" t="s">
        <v>791</v>
      </c>
    </row>
    <row r="316" spans="1:13" ht="13.5">
      <c r="A316" s="34" t="s">
        <v>396</v>
      </c>
      <c r="B316" s="104" t="s">
        <v>1093</v>
      </c>
      <c r="C316" s="104" t="s">
        <v>1094</v>
      </c>
      <c r="D316" s="31" t="s">
        <v>310</v>
      </c>
      <c r="F316" s="31" t="str">
        <f t="shared" si="29"/>
        <v>け４４</v>
      </c>
      <c r="G316" s="31" t="str">
        <f t="shared" si="26"/>
        <v>河野由子</v>
      </c>
      <c r="H316" s="37" t="s">
        <v>309</v>
      </c>
      <c r="I316" s="45" t="s">
        <v>48</v>
      </c>
      <c r="J316" s="32">
        <v>1961</v>
      </c>
      <c r="K316" s="32">
        <f t="shared" si="30"/>
        <v>58</v>
      </c>
      <c r="L316" s="136" t="str">
        <f t="shared" si="31"/>
        <v>OK</v>
      </c>
      <c r="M316" s="31" t="s">
        <v>692</v>
      </c>
    </row>
    <row r="317" spans="1:13" ht="13.5">
      <c r="A317" s="34" t="s">
        <v>715</v>
      </c>
      <c r="B317" s="104" t="s">
        <v>1095</v>
      </c>
      <c r="C317" s="104" t="s">
        <v>1072</v>
      </c>
      <c r="D317" s="31" t="s">
        <v>310</v>
      </c>
      <c r="F317" s="31" t="str">
        <f t="shared" si="29"/>
        <v>け４５</v>
      </c>
      <c r="G317" s="31" t="str">
        <f t="shared" si="26"/>
        <v>梅田順子</v>
      </c>
      <c r="H317" s="37" t="s">
        <v>309</v>
      </c>
      <c r="I317" s="45" t="s">
        <v>48</v>
      </c>
      <c r="J317" s="32">
        <v>1969</v>
      </c>
      <c r="K317" s="32">
        <f t="shared" si="30"/>
        <v>50</v>
      </c>
      <c r="L317" s="127" t="str">
        <f t="shared" si="31"/>
        <v>OK</v>
      </c>
      <c r="M317" s="31" t="s">
        <v>692</v>
      </c>
    </row>
    <row r="318" spans="1:13" ht="13.5">
      <c r="A318" s="34" t="s">
        <v>716</v>
      </c>
      <c r="B318" s="31" t="s">
        <v>839</v>
      </c>
      <c r="C318" s="31" t="s">
        <v>1096</v>
      </c>
      <c r="D318" s="31" t="s">
        <v>310</v>
      </c>
      <c r="F318" s="31" t="str">
        <f t="shared" si="29"/>
        <v>け４６</v>
      </c>
      <c r="G318" s="31" t="str">
        <f t="shared" si="26"/>
        <v>野上亮平</v>
      </c>
      <c r="H318" s="37" t="s">
        <v>309</v>
      </c>
      <c r="I318" s="37" t="s">
        <v>41</v>
      </c>
      <c r="J318" s="32">
        <v>1986</v>
      </c>
      <c r="K318" s="32">
        <f t="shared" si="30"/>
        <v>33</v>
      </c>
      <c r="L318" s="31" t="str">
        <f t="shared" si="31"/>
        <v>OK</v>
      </c>
      <c r="M318" s="31" t="s">
        <v>1097</v>
      </c>
    </row>
    <row r="319" spans="1:13" ht="13.5">
      <c r="A319" s="34" t="s">
        <v>719</v>
      </c>
      <c r="B319" s="104" t="s">
        <v>1098</v>
      </c>
      <c r="C319" s="104" t="s">
        <v>1099</v>
      </c>
      <c r="D319" s="31" t="s">
        <v>310</v>
      </c>
      <c r="F319" s="31" t="str">
        <f t="shared" si="29"/>
        <v>け４７</v>
      </c>
      <c r="G319" s="31" t="str">
        <f t="shared" si="26"/>
        <v>山口小百合</v>
      </c>
      <c r="H319" s="37" t="s">
        <v>309</v>
      </c>
      <c r="I319" s="45" t="s">
        <v>48</v>
      </c>
      <c r="J319" s="32">
        <v>1969</v>
      </c>
      <c r="K319" s="32">
        <f t="shared" si="30"/>
        <v>50</v>
      </c>
      <c r="L319" s="31" t="str">
        <f t="shared" si="31"/>
        <v>OK</v>
      </c>
      <c r="M319" s="38" t="s">
        <v>86</v>
      </c>
    </row>
    <row r="320" spans="1:13" ht="13.5">
      <c r="A320" s="34" t="s">
        <v>722</v>
      </c>
      <c r="B320" s="31" t="s">
        <v>1100</v>
      </c>
      <c r="C320" s="31" t="s">
        <v>1101</v>
      </c>
      <c r="D320" s="31" t="s">
        <v>310</v>
      </c>
      <c r="F320" s="31" t="str">
        <f t="shared" si="29"/>
        <v>け４８</v>
      </c>
      <c r="G320" s="31" t="str">
        <f t="shared" si="26"/>
        <v>岸田直也</v>
      </c>
      <c r="H320" s="37" t="s">
        <v>309</v>
      </c>
      <c r="I320" s="37" t="s">
        <v>41</v>
      </c>
      <c r="J320" s="32">
        <v>1992</v>
      </c>
      <c r="K320" s="32">
        <f t="shared" si="30"/>
        <v>27</v>
      </c>
      <c r="L320" s="31" t="str">
        <f t="shared" si="31"/>
        <v>OK</v>
      </c>
      <c r="M320" s="31" t="s">
        <v>1102</v>
      </c>
    </row>
    <row r="321" spans="1:13" ht="13.5">
      <c r="A321" s="34" t="s">
        <v>723</v>
      </c>
      <c r="B321" s="31" t="s">
        <v>1100</v>
      </c>
      <c r="C321" s="31" t="s">
        <v>867</v>
      </c>
      <c r="D321" s="31" t="s">
        <v>310</v>
      </c>
      <c r="F321" s="31" t="str">
        <f t="shared" si="29"/>
        <v>け４９</v>
      </c>
      <c r="G321" s="31" t="str">
        <f t="shared" si="26"/>
        <v>岸田　恵</v>
      </c>
      <c r="H321" s="37" t="s">
        <v>309</v>
      </c>
      <c r="I321" s="45" t="s">
        <v>48</v>
      </c>
      <c r="J321" s="32">
        <v>1990</v>
      </c>
      <c r="K321" s="32">
        <f t="shared" si="30"/>
        <v>29</v>
      </c>
      <c r="L321" s="31" t="str">
        <f t="shared" si="31"/>
        <v>OK</v>
      </c>
      <c r="M321" s="31" t="s">
        <v>1103</v>
      </c>
    </row>
    <row r="322" spans="1:13" ht="13.5">
      <c r="A322" s="34" t="s">
        <v>725</v>
      </c>
      <c r="B322" s="104" t="s">
        <v>1104</v>
      </c>
      <c r="C322" s="104" t="s">
        <v>1105</v>
      </c>
      <c r="D322" s="31" t="s">
        <v>310</v>
      </c>
      <c r="F322" s="31" t="str">
        <f t="shared" si="29"/>
        <v>け５０</v>
      </c>
      <c r="G322" s="31" t="str">
        <f t="shared" si="26"/>
        <v>中島嬉子</v>
      </c>
      <c r="H322" s="37" t="s">
        <v>309</v>
      </c>
      <c r="I322" s="45" t="s">
        <v>48</v>
      </c>
      <c r="J322" s="32">
        <v>1990</v>
      </c>
      <c r="K322" s="32">
        <f t="shared" si="30"/>
        <v>29</v>
      </c>
      <c r="L322" s="31" t="str">
        <f t="shared" si="31"/>
        <v>OK</v>
      </c>
      <c r="M322" s="31" t="s">
        <v>696</v>
      </c>
    </row>
    <row r="323" spans="1:13" ht="13.5">
      <c r="A323" s="34" t="s">
        <v>726</v>
      </c>
      <c r="B323" s="31" t="s">
        <v>1106</v>
      </c>
      <c r="C323" s="31" t="s">
        <v>1107</v>
      </c>
      <c r="D323" s="31" t="s">
        <v>310</v>
      </c>
      <c r="F323" s="31" t="str">
        <f t="shared" si="29"/>
        <v>け５１</v>
      </c>
      <c r="G323" s="31" t="str">
        <f t="shared" si="26"/>
        <v>山下　歩</v>
      </c>
      <c r="H323" s="37" t="s">
        <v>309</v>
      </c>
      <c r="I323" s="37" t="s">
        <v>41</v>
      </c>
      <c r="J323" s="32">
        <v>1989</v>
      </c>
      <c r="K323" s="32">
        <f t="shared" si="30"/>
        <v>30</v>
      </c>
      <c r="L323" s="31" t="str">
        <f t="shared" si="31"/>
        <v>OK</v>
      </c>
      <c r="M323" s="31" t="s">
        <v>696</v>
      </c>
    </row>
    <row r="324" spans="1:13" ht="13.5">
      <c r="A324" s="34" t="s">
        <v>729</v>
      </c>
      <c r="B324" s="104" t="s">
        <v>1108</v>
      </c>
      <c r="C324" s="104" t="s">
        <v>1109</v>
      </c>
      <c r="D324" s="31" t="s">
        <v>310</v>
      </c>
      <c r="F324" s="31" t="str">
        <f t="shared" si="29"/>
        <v>け５２</v>
      </c>
      <c r="G324" s="31" t="str">
        <f t="shared" si="26"/>
        <v>浅野木奈子</v>
      </c>
      <c r="H324" s="37" t="s">
        <v>309</v>
      </c>
      <c r="I324" s="45" t="s">
        <v>48</v>
      </c>
      <c r="J324" s="32">
        <v>1969</v>
      </c>
      <c r="K324" s="32">
        <f t="shared" si="30"/>
        <v>50</v>
      </c>
      <c r="L324" s="127" t="str">
        <f t="shared" si="31"/>
        <v>OK</v>
      </c>
      <c r="M324" s="31" t="s">
        <v>809</v>
      </c>
    </row>
    <row r="325" spans="1:13" ht="13.5">
      <c r="A325" s="34" t="s">
        <v>1110</v>
      </c>
      <c r="B325" s="124" t="s">
        <v>1111</v>
      </c>
      <c r="C325" s="124" t="s">
        <v>1112</v>
      </c>
      <c r="D325" s="31" t="s">
        <v>310</v>
      </c>
      <c r="F325" s="31" t="str">
        <f t="shared" si="29"/>
        <v>け５３</v>
      </c>
      <c r="G325" s="31" t="str">
        <f t="shared" si="26"/>
        <v>小澤藤信</v>
      </c>
      <c r="H325" s="37" t="s">
        <v>309</v>
      </c>
      <c r="I325" s="37" t="s">
        <v>41</v>
      </c>
      <c r="J325" s="32">
        <v>1964</v>
      </c>
      <c r="K325" s="32">
        <f t="shared" si="30"/>
        <v>55</v>
      </c>
      <c r="L325" s="127" t="str">
        <f t="shared" si="31"/>
        <v>OK</v>
      </c>
      <c r="M325" s="31" t="s">
        <v>809</v>
      </c>
    </row>
    <row r="326" spans="1:13" ht="13.5">
      <c r="A326" s="34" t="s">
        <v>783</v>
      </c>
      <c r="B326" s="124" t="s">
        <v>1363</v>
      </c>
      <c r="C326" s="124" t="s">
        <v>1364</v>
      </c>
      <c r="D326" s="31" t="s">
        <v>310</v>
      </c>
      <c r="F326" s="31" t="str">
        <f t="shared" si="29"/>
        <v>け５４</v>
      </c>
      <c r="G326" s="31" t="str">
        <f t="shared" si="26"/>
        <v>嶋田功太郎</v>
      </c>
      <c r="H326" s="37" t="s">
        <v>309</v>
      </c>
      <c r="I326" s="37" t="s">
        <v>41</v>
      </c>
      <c r="J326" s="32">
        <v>1977</v>
      </c>
      <c r="K326" s="32">
        <f t="shared" si="30"/>
        <v>42</v>
      </c>
      <c r="L326" s="127" t="str">
        <f t="shared" si="31"/>
        <v>OK</v>
      </c>
      <c r="M326" s="31" t="s">
        <v>1097</v>
      </c>
    </row>
    <row r="327" spans="1:13" ht="13.5">
      <c r="A327" s="34" t="s">
        <v>786</v>
      </c>
      <c r="B327" s="124" t="s">
        <v>1365</v>
      </c>
      <c r="C327" s="124" t="s">
        <v>1366</v>
      </c>
      <c r="D327" s="31" t="s">
        <v>310</v>
      </c>
      <c r="F327" s="31" t="str">
        <f t="shared" si="29"/>
        <v>け５５</v>
      </c>
      <c r="G327" s="31" t="str">
        <f t="shared" si="26"/>
        <v>疋田之宏</v>
      </c>
      <c r="H327" s="37" t="s">
        <v>309</v>
      </c>
      <c r="I327" s="37" t="s">
        <v>41</v>
      </c>
      <c r="J327" s="32">
        <v>1960</v>
      </c>
      <c r="K327" s="32">
        <f t="shared" si="30"/>
        <v>59</v>
      </c>
      <c r="L327" s="127" t="str">
        <f t="shared" si="31"/>
        <v>OK</v>
      </c>
      <c r="M327" s="104" t="s">
        <v>1153</v>
      </c>
    </row>
    <row r="328" spans="1:13" ht="13.5">
      <c r="A328" s="34" t="s">
        <v>1373</v>
      </c>
      <c r="B328" s="124" t="s">
        <v>1374</v>
      </c>
      <c r="C328" s="124" t="s">
        <v>1375</v>
      </c>
      <c r="D328" s="31" t="s">
        <v>310</v>
      </c>
      <c r="F328" s="31" t="str">
        <f t="shared" si="29"/>
        <v>け５６</v>
      </c>
      <c r="G328" s="31" t="str">
        <f t="shared" si="26"/>
        <v>盛山陽介</v>
      </c>
      <c r="H328" s="37" t="s">
        <v>309</v>
      </c>
      <c r="I328" s="37" t="s">
        <v>41</v>
      </c>
      <c r="J328" s="32">
        <v>1982</v>
      </c>
      <c r="K328" s="32">
        <f t="shared" si="30"/>
        <v>37</v>
      </c>
      <c r="L328" s="127" t="str">
        <f t="shared" si="31"/>
        <v>OK</v>
      </c>
      <c r="M328" s="31" t="s">
        <v>1097</v>
      </c>
    </row>
    <row r="329" spans="1:13" ht="13.5">
      <c r="A329" s="34" t="s">
        <v>1376</v>
      </c>
      <c r="B329" s="104" t="s">
        <v>879</v>
      </c>
      <c r="C329" s="104" t="s">
        <v>1377</v>
      </c>
      <c r="D329" s="31" t="s">
        <v>310</v>
      </c>
      <c r="F329" s="31" t="str">
        <f t="shared" si="29"/>
        <v>け５７</v>
      </c>
      <c r="G329" s="31" t="str">
        <f t="shared" si="26"/>
        <v>東恵</v>
      </c>
      <c r="H329" s="37" t="s">
        <v>309</v>
      </c>
      <c r="I329" s="45" t="s">
        <v>48</v>
      </c>
      <c r="J329" s="32">
        <v>1990</v>
      </c>
      <c r="K329" s="32">
        <f t="shared" si="30"/>
        <v>29</v>
      </c>
      <c r="L329" s="127" t="str">
        <f t="shared" si="31"/>
        <v>OK</v>
      </c>
      <c r="M329" s="104" t="s">
        <v>1378</v>
      </c>
    </row>
    <row r="330" spans="1:12" ht="13.5">
      <c r="A330" s="34"/>
      <c r="B330" s="804" t="s">
        <v>1113</v>
      </c>
      <c r="C330" s="804"/>
      <c r="D330" s="804"/>
      <c r="E330" s="804"/>
      <c r="F330" s="804"/>
      <c r="G330" s="804"/>
      <c r="H330" s="804"/>
      <c r="I330" s="804"/>
      <c r="J330" s="804"/>
      <c r="K330" s="804"/>
      <c r="L330" s="127">
        <f t="shared" si="31"/>
      </c>
    </row>
    <row r="331" spans="1:12" ht="13.5">
      <c r="A331" s="124"/>
      <c r="B331" s="804"/>
      <c r="C331" s="804"/>
      <c r="D331" s="804"/>
      <c r="E331" s="804"/>
      <c r="F331" s="804"/>
      <c r="G331" s="804"/>
      <c r="H331" s="804"/>
      <c r="I331" s="804"/>
      <c r="J331" s="804"/>
      <c r="K331" s="804"/>
      <c r="L331" s="127">
        <f t="shared" si="31"/>
      </c>
    </row>
    <row r="332" spans="1:13" ht="13.5">
      <c r="A332" s="59"/>
      <c r="B332" s="811" t="s">
        <v>1114</v>
      </c>
      <c r="C332" s="811"/>
      <c r="D332" s="811"/>
      <c r="E332" s="157"/>
      <c r="G332" s="157"/>
      <c r="H332" s="157"/>
      <c r="I332" s="157"/>
      <c r="J332" s="157"/>
      <c r="K332" s="157"/>
      <c r="L332" s="127">
        <f t="shared" si="31"/>
      </c>
      <c r="M332" s="157"/>
    </row>
    <row r="333" spans="1:13" ht="13.5">
      <c r="A333" s="59"/>
      <c r="B333" s="811"/>
      <c r="C333" s="811"/>
      <c r="D333" s="811"/>
      <c r="E333" s="157"/>
      <c r="G333" s="157"/>
      <c r="H333" s="157"/>
      <c r="I333" s="157"/>
      <c r="J333" s="157"/>
      <c r="K333" s="157"/>
      <c r="L333" s="127">
        <f t="shared" si="31"/>
      </c>
      <c r="M333" s="157"/>
    </row>
    <row r="334" spans="1:14" ht="13.5">
      <c r="A334" s="157"/>
      <c r="B334" s="809" t="s">
        <v>1115</v>
      </c>
      <c r="C334" s="809"/>
      <c r="G334" s="33">
        <f>COUNTIF($M$336:$M$386,"東近江市")</f>
        <v>17</v>
      </c>
      <c r="H334" s="37"/>
      <c r="I334" s="37"/>
      <c r="L334" s="127"/>
      <c r="N334" s="157"/>
    </row>
    <row r="335" spans="2:14" ht="13.5">
      <c r="B335" s="809"/>
      <c r="C335" s="809"/>
      <c r="I335" s="37"/>
      <c r="L335" s="127">
        <f aca="true" t="shared" si="32" ref="L335:L366">IF(G335="","",IF(COUNTIF($G$6:$G$596,G335)&gt;1,"2重登録","OK"))</f>
      </c>
      <c r="N335" s="157"/>
    </row>
    <row r="336" spans="1:13" ht="13.5">
      <c r="A336" s="31" t="s">
        <v>1116</v>
      </c>
      <c r="B336" s="168" t="s">
        <v>399</v>
      </c>
      <c r="C336" s="31" t="s">
        <v>400</v>
      </c>
      <c r="D336" s="31" t="s">
        <v>398</v>
      </c>
      <c r="E336" s="33"/>
      <c r="F336" s="31" t="str">
        <f t="shared" si="29"/>
        <v>む０１</v>
      </c>
      <c r="G336" s="31" t="str">
        <f aca="true" t="shared" si="33" ref="G336:G385">B336&amp;C336</f>
        <v>安久智之</v>
      </c>
      <c r="H336" s="32" t="str">
        <f>$B$332</f>
        <v>村田八日市ＴＣ</v>
      </c>
      <c r="I336" s="32" t="s">
        <v>41</v>
      </c>
      <c r="J336" s="136">
        <v>1982</v>
      </c>
      <c r="K336" s="31">
        <v>36</v>
      </c>
      <c r="L336" s="127" t="str">
        <f t="shared" si="32"/>
        <v>OK</v>
      </c>
      <c r="M336" s="104" t="s">
        <v>86</v>
      </c>
    </row>
    <row r="337" spans="1:13" ht="13.5">
      <c r="A337" s="31" t="s">
        <v>401</v>
      </c>
      <c r="B337" s="47" t="s">
        <v>402</v>
      </c>
      <c r="C337" s="31" t="s">
        <v>403</v>
      </c>
      <c r="D337" s="31" t="s">
        <v>398</v>
      </c>
      <c r="F337" s="31" t="str">
        <f t="shared" si="29"/>
        <v>む０２</v>
      </c>
      <c r="G337" s="31" t="str">
        <f t="shared" si="33"/>
        <v>稲泉　聡</v>
      </c>
      <c r="H337" s="32" t="str">
        <f aca="true" t="shared" si="34" ref="H337:H385">$B$332</f>
        <v>村田八日市ＴＣ</v>
      </c>
      <c r="I337" s="137" t="s">
        <v>41</v>
      </c>
      <c r="J337" s="136">
        <v>1967</v>
      </c>
      <c r="K337" s="31">
        <v>51</v>
      </c>
      <c r="L337" s="127" t="str">
        <f t="shared" si="32"/>
        <v>OK</v>
      </c>
      <c r="M337" s="31" t="s">
        <v>49</v>
      </c>
    </row>
    <row r="338" spans="1:13" s="197" customFormat="1" ht="13.5">
      <c r="A338" s="31" t="s">
        <v>404</v>
      </c>
      <c r="B338" s="125" t="s">
        <v>405</v>
      </c>
      <c r="C338" s="179" t="s">
        <v>406</v>
      </c>
      <c r="D338" s="31" t="s">
        <v>398</v>
      </c>
      <c r="E338" s="31"/>
      <c r="F338" s="31" t="str">
        <f t="shared" si="29"/>
        <v>む０３</v>
      </c>
      <c r="G338" s="31" t="str">
        <f t="shared" si="33"/>
        <v>岡川謙二</v>
      </c>
      <c r="H338" s="32" t="str">
        <f t="shared" si="34"/>
        <v>村田八日市ＴＣ</v>
      </c>
      <c r="I338" s="137" t="s">
        <v>41</v>
      </c>
      <c r="J338" s="136">
        <v>1967</v>
      </c>
      <c r="K338" s="260">
        <v>51</v>
      </c>
      <c r="L338" s="127" t="str">
        <f t="shared" si="32"/>
        <v>OK</v>
      </c>
      <c r="M338" s="197" t="s">
        <v>49</v>
      </c>
    </row>
    <row r="339" spans="1:13" s="197" customFormat="1" ht="13.5">
      <c r="A339" s="31" t="s">
        <v>407</v>
      </c>
      <c r="B339" s="125" t="s">
        <v>408</v>
      </c>
      <c r="C339" s="179" t="s">
        <v>409</v>
      </c>
      <c r="D339" s="31" t="s">
        <v>398</v>
      </c>
      <c r="E339" s="31"/>
      <c r="F339" s="31" t="str">
        <f t="shared" si="29"/>
        <v>む０４</v>
      </c>
      <c r="G339" s="31" t="str">
        <f t="shared" si="33"/>
        <v>児玉雅弘</v>
      </c>
      <c r="H339" s="32" t="str">
        <f t="shared" si="34"/>
        <v>村田八日市ＴＣ</v>
      </c>
      <c r="I339" s="137" t="s">
        <v>41</v>
      </c>
      <c r="J339" s="136">
        <v>1965</v>
      </c>
      <c r="K339" s="180">
        <v>53</v>
      </c>
      <c r="L339" s="127" t="str">
        <f t="shared" si="32"/>
        <v>OK</v>
      </c>
      <c r="M339" s="197" t="s">
        <v>44</v>
      </c>
    </row>
    <row r="340" spans="1:13" s="197" customFormat="1" ht="13.5">
      <c r="A340" s="31" t="s">
        <v>410</v>
      </c>
      <c r="B340" s="125" t="s">
        <v>411</v>
      </c>
      <c r="C340" s="179" t="s">
        <v>412</v>
      </c>
      <c r="D340" s="31" t="s">
        <v>398</v>
      </c>
      <c r="E340" s="31"/>
      <c r="F340" s="31" t="str">
        <f t="shared" si="29"/>
        <v>む０５</v>
      </c>
      <c r="G340" s="31" t="str">
        <f t="shared" si="33"/>
        <v>徳永 剛</v>
      </c>
      <c r="H340" s="32" t="str">
        <f t="shared" si="34"/>
        <v>村田八日市ＴＣ</v>
      </c>
      <c r="I340" s="137" t="s">
        <v>41</v>
      </c>
      <c r="J340" s="136">
        <v>1966</v>
      </c>
      <c r="K340" s="180">
        <v>52</v>
      </c>
      <c r="L340" s="127" t="str">
        <f t="shared" si="32"/>
        <v>OK</v>
      </c>
      <c r="M340" s="197" t="s">
        <v>249</v>
      </c>
    </row>
    <row r="341" spans="1:13" s="197" customFormat="1" ht="13.5">
      <c r="A341" s="31" t="s">
        <v>413</v>
      </c>
      <c r="B341" s="125" t="s">
        <v>414</v>
      </c>
      <c r="C341" s="179" t="s">
        <v>415</v>
      </c>
      <c r="D341" s="31" t="s">
        <v>398</v>
      </c>
      <c r="E341" s="31"/>
      <c r="F341" s="31" t="str">
        <f t="shared" si="29"/>
        <v>む０６</v>
      </c>
      <c r="G341" s="31" t="str">
        <f t="shared" si="33"/>
        <v>杉山邦夫</v>
      </c>
      <c r="H341" s="32" t="str">
        <f t="shared" si="34"/>
        <v>村田八日市ＴＣ</v>
      </c>
      <c r="I341" s="137" t="s">
        <v>41</v>
      </c>
      <c r="J341" s="136">
        <v>1950</v>
      </c>
      <c r="K341" s="180">
        <v>68</v>
      </c>
      <c r="L341" s="127" t="str">
        <f t="shared" si="32"/>
        <v>OK</v>
      </c>
      <c r="M341" s="197" t="s">
        <v>339</v>
      </c>
    </row>
    <row r="342" spans="1:13" s="197" customFormat="1" ht="13.5">
      <c r="A342" s="31" t="s">
        <v>416</v>
      </c>
      <c r="B342" s="125" t="s">
        <v>417</v>
      </c>
      <c r="C342" s="179" t="s">
        <v>418</v>
      </c>
      <c r="D342" s="31" t="s">
        <v>398</v>
      </c>
      <c r="E342" s="31"/>
      <c r="F342" s="31" t="str">
        <f t="shared" si="29"/>
        <v>む０７</v>
      </c>
      <c r="G342" s="31" t="str">
        <f t="shared" si="33"/>
        <v>杉本龍平</v>
      </c>
      <c r="H342" s="32" t="str">
        <f t="shared" si="34"/>
        <v>村田八日市ＴＣ</v>
      </c>
      <c r="I342" s="137" t="s">
        <v>41</v>
      </c>
      <c r="J342" s="136">
        <v>1976</v>
      </c>
      <c r="K342" s="260">
        <v>42</v>
      </c>
      <c r="L342" s="127" t="str">
        <f t="shared" si="32"/>
        <v>OK</v>
      </c>
      <c r="M342" s="197" t="s">
        <v>42</v>
      </c>
    </row>
    <row r="343" spans="1:13" s="197" customFormat="1" ht="13.5">
      <c r="A343" s="31" t="s">
        <v>419</v>
      </c>
      <c r="B343" s="125" t="s">
        <v>15</v>
      </c>
      <c r="C343" s="179" t="s">
        <v>420</v>
      </c>
      <c r="D343" s="31" t="s">
        <v>398</v>
      </c>
      <c r="E343" s="31"/>
      <c r="F343" s="31" t="str">
        <f t="shared" si="29"/>
        <v>む０８</v>
      </c>
      <c r="G343" s="31" t="str">
        <f t="shared" si="33"/>
        <v>川上英二</v>
      </c>
      <c r="H343" s="32" t="str">
        <f t="shared" si="34"/>
        <v>村田八日市ＴＣ</v>
      </c>
      <c r="I343" s="137" t="s">
        <v>41</v>
      </c>
      <c r="J343" s="136">
        <v>1963</v>
      </c>
      <c r="K343" s="180">
        <v>55</v>
      </c>
      <c r="L343" s="127" t="str">
        <f t="shared" si="32"/>
        <v>OK</v>
      </c>
      <c r="M343" s="198" t="s">
        <v>86</v>
      </c>
    </row>
    <row r="344" spans="1:13" s="197" customFormat="1" ht="13.5">
      <c r="A344" s="31" t="s">
        <v>421</v>
      </c>
      <c r="B344" s="125" t="s">
        <v>422</v>
      </c>
      <c r="C344" s="179" t="s">
        <v>423</v>
      </c>
      <c r="D344" s="31" t="s">
        <v>398</v>
      </c>
      <c r="E344" s="31"/>
      <c r="F344" s="31" t="str">
        <f aca="true" t="shared" si="35" ref="F344:F385">A344</f>
        <v>む０９</v>
      </c>
      <c r="G344" s="31" t="str">
        <f t="shared" si="33"/>
        <v>泉谷純也</v>
      </c>
      <c r="H344" s="32" t="str">
        <f t="shared" si="34"/>
        <v>村田八日市ＴＣ</v>
      </c>
      <c r="I344" s="137" t="s">
        <v>41</v>
      </c>
      <c r="J344" s="136">
        <v>1982</v>
      </c>
      <c r="K344" s="180">
        <v>36</v>
      </c>
      <c r="L344" s="127" t="str">
        <f t="shared" si="32"/>
        <v>OK</v>
      </c>
      <c r="M344" s="198" t="s">
        <v>86</v>
      </c>
    </row>
    <row r="345" spans="1:13" s="197" customFormat="1" ht="13.5">
      <c r="A345" s="31" t="s">
        <v>424</v>
      </c>
      <c r="B345" s="125" t="s">
        <v>32</v>
      </c>
      <c r="C345" s="179" t="s">
        <v>425</v>
      </c>
      <c r="D345" s="31" t="s">
        <v>398</v>
      </c>
      <c r="E345" s="31"/>
      <c r="F345" s="31" t="str">
        <f t="shared" si="35"/>
        <v>む１０</v>
      </c>
      <c r="G345" s="31" t="str">
        <f t="shared" si="33"/>
        <v>浅田隆昭</v>
      </c>
      <c r="H345" s="32" t="str">
        <f t="shared" si="34"/>
        <v>村田八日市ＴＣ</v>
      </c>
      <c r="I345" s="137" t="s">
        <v>41</v>
      </c>
      <c r="J345" s="136">
        <v>1964</v>
      </c>
      <c r="K345" s="260">
        <v>54</v>
      </c>
      <c r="L345" s="127" t="str">
        <f t="shared" si="32"/>
        <v>OK</v>
      </c>
      <c r="M345" s="197" t="s">
        <v>77</v>
      </c>
    </row>
    <row r="346" spans="1:13" s="197" customFormat="1" ht="13.5">
      <c r="A346" s="31" t="s">
        <v>426</v>
      </c>
      <c r="B346" s="125" t="s">
        <v>427</v>
      </c>
      <c r="C346" s="179" t="s">
        <v>428</v>
      </c>
      <c r="D346" s="31" t="s">
        <v>398</v>
      </c>
      <c r="E346" s="31"/>
      <c r="F346" s="31" t="str">
        <f t="shared" si="35"/>
        <v>む１１</v>
      </c>
      <c r="G346" s="31" t="str">
        <f t="shared" si="33"/>
        <v>前田雅人</v>
      </c>
      <c r="H346" s="32" t="str">
        <f t="shared" si="34"/>
        <v>村田八日市ＴＣ</v>
      </c>
      <c r="I346" s="137" t="s">
        <v>41</v>
      </c>
      <c r="J346" s="136">
        <v>1959</v>
      </c>
      <c r="K346" s="260">
        <v>59</v>
      </c>
      <c r="L346" s="127" t="str">
        <f t="shared" si="32"/>
        <v>OK</v>
      </c>
      <c r="M346" s="197" t="s">
        <v>135</v>
      </c>
    </row>
    <row r="347" spans="1:13" s="197" customFormat="1" ht="13.5">
      <c r="A347" s="31" t="s">
        <v>429</v>
      </c>
      <c r="B347" s="125" t="s">
        <v>59</v>
      </c>
      <c r="C347" s="179" t="s">
        <v>430</v>
      </c>
      <c r="D347" s="31" t="s">
        <v>398</v>
      </c>
      <c r="E347" s="31"/>
      <c r="F347" s="31" t="str">
        <f t="shared" si="35"/>
        <v>む１２</v>
      </c>
      <c r="G347" s="31" t="str">
        <f t="shared" si="33"/>
        <v>土田典人</v>
      </c>
      <c r="H347" s="32" t="str">
        <f t="shared" si="34"/>
        <v>村田八日市ＴＣ</v>
      </c>
      <c r="I347" s="137" t="s">
        <v>41</v>
      </c>
      <c r="J347" s="136">
        <v>1964</v>
      </c>
      <c r="K347" s="180">
        <v>54</v>
      </c>
      <c r="L347" s="127" t="str">
        <f t="shared" si="32"/>
        <v>OK</v>
      </c>
      <c r="M347" s="197" t="s">
        <v>42</v>
      </c>
    </row>
    <row r="348" spans="1:13" s="197" customFormat="1" ht="13.5">
      <c r="A348" s="31" t="s">
        <v>431</v>
      </c>
      <c r="B348" s="125" t="s">
        <v>432</v>
      </c>
      <c r="C348" s="179" t="s">
        <v>433</v>
      </c>
      <c r="D348" s="31" t="s">
        <v>398</v>
      </c>
      <c r="E348" s="31"/>
      <c r="F348" s="31" t="str">
        <f t="shared" si="35"/>
        <v>む１３</v>
      </c>
      <c r="G348" s="31" t="str">
        <f t="shared" si="33"/>
        <v>二ツ井裕也</v>
      </c>
      <c r="H348" s="32" t="str">
        <f t="shared" si="34"/>
        <v>村田八日市ＴＣ</v>
      </c>
      <c r="I348" s="137" t="s">
        <v>41</v>
      </c>
      <c r="J348" s="136">
        <v>1990</v>
      </c>
      <c r="K348" s="180">
        <v>28</v>
      </c>
      <c r="L348" s="127" t="str">
        <f t="shared" si="32"/>
        <v>OK</v>
      </c>
      <c r="M348" s="198" t="s">
        <v>86</v>
      </c>
    </row>
    <row r="349" spans="1:13" s="197" customFormat="1" ht="13.5">
      <c r="A349" s="31" t="s">
        <v>434</v>
      </c>
      <c r="B349" s="125" t="s">
        <v>435</v>
      </c>
      <c r="C349" s="179" t="s">
        <v>436</v>
      </c>
      <c r="D349" s="31" t="s">
        <v>398</v>
      </c>
      <c r="E349" s="31"/>
      <c r="F349" s="31" t="str">
        <f t="shared" si="35"/>
        <v>む１４</v>
      </c>
      <c r="G349" s="31" t="str">
        <f t="shared" si="33"/>
        <v>森永洋介</v>
      </c>
      <c r="H349" s="32" t="str">
        <f t="shared" si="34"/>
        <v>村田八日市ＴＣ</v>
      </c>
      <c r="I349" s="137" t="s">
        <v>41</v>
      </c>
      <c r="J349" s="136">
        <v>1989</v>
      </c>
      <c r="K349" s="180">
        <v>29</v>
      </c>
      <c r="L349" s="127" t="str">
        <f t="shared" si="32"/>
        <v>OK</v>
      </c>
      <c r="M349" s="197" t="s">
        <v>138</v>
      </c>
    </row>
    <row r="350" spans="1:13" s="197" customFormat="1" ht="13.5">
      <c r="A350" s="31" t="s">
        <v>437</v>
      </c>
      <c r="B350" s="125" t="s">
        <v>438</v>
      </c>
      <c r="C350" s="179" t="s">
        <v>439</v>
      </c>
      <c r="D350" s="31" t="s">
        <v>398</v>
      </c>
      <c r="E350" s="31"/>
      <c r="F350" s="31" t="str">
        <f t="shared" si="35"/>
        <v>む１５</v>
      </c>
      <c r="G350" s="31" t="str">
        <f t="shared" si="33"/>
        <v>冨田哲弥</v>
      </c>
      <c r="H350" s="32" t="str">
        <f t="shared" si="34"/>
        <v>村田八日市ＴＣ</v>
      </c>
      <c r="I350" s="137" t="s">
        <v>41</v>
      </c>
      <c r="J350" s="136">
        <v>1966</v>
      </c>
      <c r="K350" s="260">
        <v>52</v>
      </c>
      <c r="L350" s="127" t="str">
        <f t="shared" si="32"/>
        <v>OK</v>
      </c>
      <c r="M350" s="197" t="s">
        <v>249</v>
      </c>
    </row>
    <row r="351" spans="1:13" s="197" customFormat="1" ht="13.5">
      <c r="A351" s="31" t="s">
        <v>440</v>
      </c>
      <c r="B351" s="125" t="s">
        <v>441</v>
      </c>
      <c r="C351" s="179" t="s">
        <v>442</v>
      </c>
      <c r="D351" s="31" t="s">
        <v>398</v>
      </c>
      <c r="E351" s="31"/>
      <c r="F351" s="31" t="str">
        <f t="shared" si="35"/>
        <v>む１６</v>
      </c>
      <c r="G351" s="31" t="str">
        <f t="shared" si="33"/>
        <v>辰巳悟朗</v>
      </c>
      <c r="H351" s="32" t="str">
        <f t="shared" si="34"/>
        <v>村田八日市ＴＣ</v>
      </c>
      <c r="I351" s="137" t="s">
        <v>41</v>
      </c>
      <c r="J351" s="136">
        <v>1974</v>
      </c>
      <c r="K351" s="260">
        <v>44</v>
      </c>
      <c r="L351" s="127" t="str">
        <f t="shared" si="32"/>
        <v>OK</v>
      </c>
      <c r="M351" s="197" t="s">
        <v>49</v>
      </c>
    </row>
    <row r="352" spans="1:13" s="197" customFormat="1" ht="13.5">
      <c r="A352" s="31" t="s">
        <v>443</v>
      </c>
      <c r="B352" s="119" t="s">
        <v>444</v>
      </c>
      <c r="C352" s="199" t="s">
        <v>445</v>
      </c>
      <c r="D352" s="31" t="s">
        <v>398</v>
      </c>
      <c r="E352" s="31"/>
      <c r="F352" s="31" t="str">
        <f t="shared" si="35"/>
        <v>む１７</v>
      </c>
      <c r="G352" s="31" t="str">
        <f t="shared" si="33"/>
        <v>河野晶子</v>
      </c>
      <c r="H352" s="32" t="str">
        <f t="shared" si="34"/>
        <v>村田八日市ＴＣ</v>
      </c>
      <c r="I352" s="200" t="s">
        <v>48</v>
      </c>
      <c r="J352" s="136">
        <v>1970</v>
      </c>
      <c r="K352" s="180">
        <v>48</v>
      </c>
      <c r="L352" s="127" t="str">
        <f t="shared" si="32"/>
        <v>OK</v>
      </c>
      <c r="M352" s="197" t="s">
        <v>49</v>
      </c>
    </row>
    <row r="353" spans="1:13" s="197" customFormat="1" ht="13.5">
      <c r="A353" s="31" t="s">
        <v>446</v>
      </c>
      <c r="B353" s="119" t="s">
        <v>300</v>
      </c>
      <c r="C353" s="199" t="s">
        <v>447</v>
      </c>
      <c r="D353" s="31" t="s">
        <v>398</v>
      </c>
      <c r="E353" s="31"/>
      <c r="F353" s="31" t="str">
        <f t="shared" si="35"/>
        <v>む１８</v>
      </c>
      <c r="G353" s="31" t="str">
        <f t="shared" si="33"/>
        <v>森田恵美</v>
      </c>
      <c r="H353" s="32" t="str">
        <f t="shared" si="34"/>
        <v>村田八日市ＴＣ</v>
      </c>
      <c r="I353" s="200" t="s">
        <v>48</v>
      </c>
      <c r="J353" s="136">
        <v>1971</v>
      </c>
      <c r="K353" s="180">
        <v>47</v>
      </c>
      <c r="L353" s="127" t="str">
        <f t="shared" si="32"/>
        <v>OK</v>
      </c>
      <c r="M353" s="198" t="s">
        <v>86</v>
      </c>
    </row>
    <row r="354" spans="1:13" s="197" customFormat="1" ht="13.5">
      <c r="A354" s="31" t="s">
        <v>448</v>
      </c>
      <c r="B354" s="119" t="s">
        <v>449</v>
      </c>
      <c r="C354" s="199" t="s">
        <v>450</v>
      </c>
      <c r="D354" s="31" t="s">
        <v>398</v>
      </c>
      <c r="E354" s="34"/>
      <c r="F354" s="31" t="str">
        <f t="shared" si="35"/>
        <v>む１９</v>
      </c>
      <c r="G354" s="31" t="str">
        <f t="shared" si="33"/>
        <v>西澤友紀</v>
      </c>
      <c r="H354" s="32" t="str">
        <f t="shared" si="34"/>
        <v>村田八日市ＴＣ</v>
      </c>
      <c r="I354" s="200" t="s">
        <v>48</v>
      </c>
      <c r="J354" s="136">
        <v>1975</v>
      </c>
      <c r="K354" s="180">
        <v>43</v>
      </c>
      <c r="L354" s="127" t="str">
        <f t="shared" si="32"/>
        <v>OK</v>
      </c>
      <c r="M354" s="198" t="s">
        <v>86</v>
      </c>
    </row>
    <row r="355" spans="1:13" s="197" customFormat="1" ht="13.5">
      <c r="A355" s="31" t="s">
        <v>451</v>
      </c>
      <c r="B355" s="119" t="s">
        <v>452</v>
      </c>
      <c r="C355" s="199" t="s">
        <v>72</v>
      </c>
      <c r="D355" s="31" t="s">
        <v>398</v>
      </c>
      <c r="E355" s="34"/>
      <c r="F355" s="31" t="str">
        <f t="shared" si="35"/>
        <v>む２０</v>
      </c>
      <c r="G355" s="31" t="str">
        <f t="shared" si="33"/>
        <v>速水直美</v>
      </c>
      <c r="H355" s="32" t="str">
        <f t="shared" si="34"/>
        <v>村田八日市ＴＣ</v>
      </c>
      <c r="I355" s="200" t="s">
        <v>48</v>
      </c>
      <c r="J355" s="136">
        <v>1967</v>
      </c>
      <c r="K355" s="260">
        <v>51</v>
      </c>
      <c r="L355" s="127" t="str">
        <f t="shared" si="32"/>
        <v>OK</v>
      </c>
      <c r="M355" s="198" t="s">
        <v>86</v>
      </c>
    </row>
    <row r="356" spans="1:13" s="197" customFormat="1" ht="13.5">
      <c r="A356" s="31" t="s">
        <v>453</v>
      </c>
      <c r="B356" s="119" t="s">
        <v>454</v>
      </c>
      <c r="C356" s="199" t="s">
        <v>455</v>
      </c>
      <c r="D356" s="31" t="s">
        <v>398</v>
      </c>
      <c r="E356" s="34"/>
      <c r="F356" s="31" t="str">
        <f t="shared" si="35"/>
        <v>む２１</v>
      </c>
      <c r="G356" s="31" t="str">
        <f t="shared" si="33"/>
        <v>多田麻実</v>
      </c>
      <c r="H356" s="32" t="str">
        <f t="shared" si="34"/>
        <v>村田八日市ＴＣ</v>
      </c>
      <c r="I356" s="200" t="s">
        <v>48</v>
      </c>
      <c r="J356" s="136">
        <v>1980</v>
      </c>
      <c r="K356" s="260">
        <v>38</v>
      </c>
      <c r="L356" s="127" t="str">
        <f t="shared" si="32"/>
        <v>OK</v>
      </c>
      <c r="M356" s="197" t="s">
        <v>47</v>
      </c>
    </row>
    <row r="357" spans="1:13" s="197" customFormat="1" ht="13.5">
      <c r="A357" s="31" t="s">
        <v>456</v>
      </c>
      <c r="B357" s="119" t="s">
        <v>21</v>
      </c>
      <c r="C357" s="199" t="s">
        <v>287</v>
      </c>
      <c r="D357" s="31" t="s">
        <v>398</v>
      </c>
      <c r="E357" s="34"/>
      <c r="F357" s="31" t="str">
        <f t="shared" si="35"/>
        <v>む２２</v>
      </c>
      <c r="G357" s="31" t="str">
        <f t="shared" si="33"/>
        <v>中村純子</v>
      </c>
      <c r="H357" s="32" t="str">
        <f t="shared" si="34"/>
        <v>村田八日市ＴＣ</v>
      </c>
      <c r="I357" s="200" t="s">
        <v>48</v>
      </c>
      <c r="J357" s="136">
        <v>1982</v>
      </c>
      <c r="K357" s="260">
        <v>36</v>
      </c>
      <c r="L357" s="127" t="str">
        <f t="shared" si="32"/>
        <v>OK</v>
      </c>
      <c r="M357" s="197" t="s">
        <v>47</v>
      </c>
    </row>
    <row r="358" spans="1:13" s="197" customFormat="1" ht="13.5">
      <c r="A358" s="31" t="s">
        <v>457</v>
      </c>
      <c r="B358" s="119" t="s">
        <v>458</v>
      </c>
      <c r="C358" s="199" t="s">
        <v>459</v>
      </c>
      <c r="D358" s="31" t="s">
        <v>398</v>
      </c>
      <c r="E358" s="34"/>
      <c r="F358" s="31" t="str">
        <f t="shared" si="35"/>
        <v>む２３</v>
      </c>
      <c r="G358" s="31" t="str">
        <f t="shared" si="33"/>
        <v>堀田明子</v>
      </c>
      <c r="H358" s="32" t="str">
        <f t="shared" si="34"/>
        <v>村田八日市ＴＣ</v>
      </c>
      <c r="I358" s="200" t="s">
        <v>48</v>
      </c>
      <c r="J358" s="136">
        <v>1970</v>
      </c>
      <c r="K358" s="180">
        <v>48</v>
      </c>
      <c r="L358" s="127" t="str">
        <f t="shared" si="32"/>
        <v>OK</v>
      </c>
      <c r="M358" s="198" t="s">
        <v>86</v>
      </c>
    </row>
    <row r="359" spans="1:13" s="197" customFormat="1" ht="13.5">
      <c r="A359" s="31" t="s">
        <v>460</v>
      </c>
      <c r="B359" s="119" t="s">
        <v>461</v>
      </c>
      <c r="C359" s="199" t="s">
        <v>462</v>
      </c>
      <c r="D359" s="31" t="s">
        <v>398</v>
      </c>
      <c r="E359" s="34"/>
      <c r="F359" s="31" t="str">
        <f t="shared" si="35"/>
        <v>む２４</v>
      </c>
      <c r="G359" s="31" t="str">
        <f t="shared" si="33"/>
        <v>大脇和世</v>
      </c>
      <c r="H359" s="32" t="str">
        <f t="shared" si="34"/>
        <v>村田八日市ＴＣ</v>
      </c>
      <c r="I359" s="200" t="s">
        <v>48</v>
      </c>
      <c r="J359" s="136">
        <v>1970</v>
      </c>
      <c r="K359" s="180">
        <v>48</v>
      </c>
      <c r="L359" s="127" t="str">
        <f t="shared" si="32"/>
        <v>OK</v>
      </c>
      <c r="M359" s="197" t="s">
        <v>270</v>
      </c>
    </row>
    <row r="360" spans="1:13" s="197" customFormat="1" ht="13.5">
      <c r="A360" s="31" t="s">
        <v>463</v>
      </c>
      <c r="B360" s="125" t="s">
        <v>464</v>
      </c>
      <c r="C360" s="179" t="s">
        <v>465</v>
      </c>
      <c r="D360" s="31" t="s">
        <v>398</v>
      </c>
      <c r="E360" s="34"/>
      <c r="F360" s="31" t="str">
        <f t="shared" si="35"/>
        <v>む２５</v>
      </c>
      <c r="G360" s="31" t="str">
        <f t="shared" si="33"/>
        <v>後藤圭介</v>
      </c>
      <c r="H360" s="32" t="str">
        <f t="shared" si="34"/>
        <v>村田八日市ＴＣ</v>
      </c>
      <c r="I360" s="137" t="s">
        <v>41</v>
      </c>
      <c r="J360" s="136">
        <v>1974</v>
      </c>
      <c r="K360" s="180">
        <v>44</v>
      </c>
      <c r="L360" s="127" t="str">
        <f t="shared" si="32"/>
        <v>OK</v>
      </c>
      <c r="M360" s="197" t="s">
        <v>77</v>
      </c>
    </row>
    <row r="361" spans="1:13" s="197" customFormat="1" ht="13.5">
      <c r="A361" s="31" t="s">
        <v>466</v>
      </c>
      <c r="B361" s="125" t="s">
        <v>268</v>
      </c>
      <c r="C361" s="179" t="s">
        <v>467</v>
      </c>
      <c r="D361" s="31" t="s">
        <v>398</v>
      </c>
      <c r="E361" s="34"/>
      <c r="F361" s="31" t="str">
        <f t="shared" si="35"/>
        <v>む２６</v>
      </c>
      <c r="G361" s="31" t="str">
        <f t="shared" si="33"/>
        <v>長谷川晃平</v>
      </c>
      <c r="H361" s="32" t="str">
        <f t="shared" si="34"/>
        <v>村田八日市ＴＣ</v>
      </c>
      <c r="I361" s="137" t="s">
        <v>41</v>
      </c>
      <c r="J361" s="136">
        <v>1968</v>
      </c>
      <c r="K361" s="180">
        <v>50</v>
      </c>
      <c r="L361" s="127" t="str">
        <f t="shared" si="32"/>
        <v>OK</v>
      </c>
      <c r="M361" s="197" t="s">
        <v>135</v>
      </c>
    </row>
    <row r="362" spans="1:13" s="197" customFormat="1" ht="13.5">
      <c r="A362" s="31" t="s">
        <v>468</v>
      </c>
      <c r="B362" s="125" t="s">
        <v>469</v>
      </c>
      <c r="C362" s="31" t="s">
        <v>470</v>
      </c>
      <c r="D362" s="31" t="s">
        <v>398</v>
      </c>
      <c r="E362" s="34"/>
      <c r="F362" s="31" t="str">
        <f t="shared" si="35"/>
        <v>む２７</v>
      </c>
      <c r="G362" s="31" t="str">
        <f t="shared" si="33"/>
        <v>原田真稔</v>
      </c>
      <c r="H362" s="32" t="str">
        <f t="shared" si="34"/>
        <v>村田八日市ＴＣ</v>
      </c>
      <c r="I362" s="137" t="s">
        <v>41</v>
      </c>
      <c r="J362" s="136">
        <v>1974</v>
      </c>
      <c r="K362" s="260">
        <v>44</v>
      </c>
      <c r="L362" s="127" t="str">
        <f t="shared" si="32"/>
        <v>OK</v>
      </c>
      <c r="M362" s="197" t="s">
        <v>249</v>
      </c>
    </row>
    <row r="363" spans="1:13" s="197" customFormat="1" ht="13.5">
      <c r="A363" s="31" t="s">
        <v>471</v>
      </c>
      <c r="B363" s="125" t="s">
        <v>472</v>
      </c>
      <c r="C363" s="31" t="s">
        <v>473</v>
      </c>
      <c r="D363" s="31" t="s">
        <v>398</v>
      </c>
      <c r="E363" s="34"/>
      <c r="F363" s="31" t="str">
        <f t="shared" si="35"/>
        <v>む２８</v>
      </c>
      <c r="G363" s="31" t="str">
        <f t="shared" si="33"/>
        <v>池内伸介</v>
      </c>
      <c r="H363" s="32" t="str">
        <f t="shared" si="34"/>
        <v>村田八日市ＴＣ</v>
      </c>
      <c r="I363" s="137" t="s">
        <v>41</v>
      </c>
      <c r="J363" s="136">
        <v>1983</v>
      </c>
      <c r="K363" s="260">
        <v>35</v>
      </c>
      <c r="L363" s="127" t="str">
        <f t="shared" si="32"/>
        <v>OK</v>
      </c>
      <c r="M363" s="197" t="s">
        <v>135</v>
      </c>
    </row>
    <row r="364" spans="1:13" s="197" customFormat="1" ht="13.5">
      <c r="A364" s="31" t="s">
        <v>474</v>
      </c>
      <c r="B364" s="125" t="s">
        <v>79</v>
      </c>
      <c r="C364" s="31" t="s">
        <v>1117</v>
      </c>
      <c r="D364" s="31" t="s">
        <v>398</v>
      </c>
      <c r="E364" s="34"/>
      <c r="F364" s="31" t="str">
        <f t="shared" si="35"/>
        <v>む２９</v>
      </c>
      <c r="G364" s="31" t="str">
        <f t="shared" si="33"/>
        <v>藤田彰</v>
      </c>
      <c r="H364" s="32" t="str">
        <f t="shared" si="34"/>
        <v>村田八日市ＴＣ</v>
      </c>
      <c r="I364" s="137" t="s">
        <v>41</v>
      </c>
      <c r="J364" s="136">
        <v>1981</v>
      </c>
      <c r="K364" s="260">
        <v>37</v>
      </c>
      <c r="L364" s="127" t="str">
        <f t="shared" si="32"/>
        <v>OK</v>
      </c>
      <c r="M364" s="197" t="s">
        <v>135</v>
      </c>
    </row>
    <row r="365" spans="1:13" s="157" customFormat="1" ht="13.5">
      <c r="A365" s="31" t="s">
        <v>475</v>
      </c>
      <c r="B365" s="125" t="s">
        <v>476</v>
      </c>
      <c r="C365" s="31" t="s">
        <v>477</v>
      </c>
      <c r="D365" s="31" t="s">
        <v>398</v>
      </c>
      <c r="E365" s="34"/>
      <c r="F365" s="31" t="str">
        <f t="shared" si="35"/>
        <v>む３０</v>
      </c>
      <c r="G365" s="31" t="str">
        <f t="shared" si="33"/>
        <v>岩田光央</v>
      </c>
      <c r="H365" s="32" t="str">
        <f t="shared" si="34"/>
        <v>村田八日市ＴＣ</v>
      </c>
      <c r="I365" s="137" t="s">
        <v>41</v>
      </c>
      <c r="J365" s="136">
        <v>1985</v>
      </c>
      <c r="K365" s="260">
        <v>33</v>
      </c>
      <c r="L365" s="127" t="str">
        <f t="shared" si="32"/>
        <v>OK</v>
      </c>
      <c r="M365" s="157" t="s">
        <v>45</v>
      </c>
    </row>
    <row r="366" spans="1:13" s="197" customFormat="1" ht="13.5">
      <c r="A366" s="31" t="s">
        <v>478</v>
      </c>
      <c r="B366" s="125" t="s">
        <v>479</v>
      </c>
      <c r="C366" s="31" t="s">
        <v>480</v>
      </c>
      <c r="D366" s="31" t="s">
        <v>398</v>
      </c>
      <c r="E366" s="34"/>
      <c r="F366" s="31" t="str">
        <f t="shared" si="35"/>
        <v>む３１</v>
      </c>
      <c r="G366" s="31" t="str">
        <f t="shared" si="33"/>
        <v>三神秀嗣</v>
      </c>
      <c r="H366" s="32" t="str">
        <f t="shared" si="34"/>
        <v>村田八日市ＴＣ</v>
      </c>
      <c r="I366" s="137" t="s">
        <v>41</v>
      </c>
      <c r="J366" s="136">
        <v>1982</v>
      </c>
      <c r="K366" s="260">
        <v>36</v>
      </c>
      <c r="L366" s="127" t="str">
        <f t="shared" si="32"/>
        <v>OK</v>
      </c>
      <c r="M366" s="197" t="s">
        <v>249</v>
      </c>
    </row>
    <row r="367" spans="1:13" s="197" customFormat="1" ht="13.5">
      <c r="A367" s="31" t="s">
        <v>481</v>
      </c>
      <c r="B367" s="125" t="s">
        <v>46</v>
      </c>
      <c r="C367" s="31" t="s">
        <v>482</v>
      </c>
      <c r="D367" s="31" t="s">
        <v>398</v>
      </c>
      <c r="E367" s="34"/>
      <c r="F367" s="31" t="str">
        <f t="shared" si="35"/>
        <v>む３２</v>
      </c>
      <c r="G367" s="31" t="str">
        <f t="shared" si="33"/>
        <v>佐藤庸子</v>
      </c>
      <c r="H367" s="32" t="str">
        <f t="shared" si="34"/>
        <v>村田八日市ＴＣ</v>
      </c>
      <c r="I367" s="200" t="s">
        <v>48</v>
      </c>
      <c r="J367" s="136">
        <v>1978</v>
      </c>
      <c r="K367" s="260">
        <v>40</v>
      </c>
      <c r="L367" s="127" t="str">
        <f aca="true" t="shared" si="36" ref="L367:L387">IF(G367="","",IF(COUNTIF($G$6:$G$596,G367)&gt;1,"2重登録","OK"))</f>
        <v>OK</v>
      </c>
      <c r="M367" s="198" t="s">
        <v>86</v>
      </c>
    </row>
    <row r="368" spans="1:13" ht="13.5">
      <c r="A368" s="31" t="s">
        <v>483</v>
      </c>
      <c r="B368" s="125" t="s">
        <v>290</v>
      </c>
      <c r="C368" s="31" t="s">
        <v>316</v>
      </c>
      <c r="D368" s="31" t="s">
        <v>398</v>
      </c>
      <c r="E368" s="34"/>
      <c r="F368" s="31" t="str">
        <f t="shared" si="35"/>
        <v>む３３</v>
      </c>
      <c r="G368" s="31" t="str">
        <f t="shared" si="33"/>
        <v>遠崎大樹</v>
      </c>
      <c r="H368" s="32" t="str">
        <f t="shared" si="34"/>
        <v>村田八日市ＴＣ</v>
      </c>
      <c r="I368" s="137" t="s">
        <v>41</v>
      </c>
      <c r="J368" s="136">
        <v>1985</v>
      </c>
      <c r="K368" s="261">
        <v>33</v>
      </c>
      <c r="L368" s="127" t="str">
        <f t="shared" si="36"/>
        <v>OK</v>
      </c>
      <c r="M368" s="31" t="s">
        <v>135</v>
      </c>
    </row>
    <row r="369" spans="1:13" ht="13.5">
      <c r="A369" s="31" t="s">
        <v>484</v>
      </c>
      <c r="B369" s="119" t="s">
        <v>27</v>
      </c>
      <c r="C369" s="104" t="s">
        <v>485</v>
      </c>
      <c r="D369" s="31" t="s">
        <v>398</v>
      </c>
      <c r="E369" s="34"/>
      <c r="F369" s="31" t="str">
        <f t="shared" si="35"/>
        <v>む３４</v>
      </c>
      <c r="G369" s="31" t="str">
        <f t="shared" si="33"/>
        <v>村田朋子</v>
      </c>
      <c r="H369" s="32" t="str">
        <f t="shared" si="34"/>
        <v>村田八日市ＴＣ</v>
      </c>
      <c r="I369" s="200" t="s">
        <v>48</v>
      </c>
      <c r="J369" s="136">
        <v>1959</v>
      </c>
      <c r="K369" s="261">
        <v>59</v>
      </c>
      <c r="L369" s="127" t="str">
        <f t="shared" si="36"/>
        <v>OK</v>
      </c>
      <c r="M369" s="104" t="s">
        <v>86</v>
      </c>
    </row>
    <row r="370" spans="1:13" ht="13.5">
      <c r="A370" s="31" t="s">
        <v>486</v>
      </c>
      <c r="B370" s="119" t="s">
        <v>414</v>
      </c>
      <c r="C370" s="104" t="s">
        <v>487</v>
      </c>
      <c r="D370" s="31" t="s">
        <v>398</v>
      </c>
      <c r="E370" s="34"/>
      <c r="F370" s="31" t="str">
        <f t="shared" si="35"/>
        <v>む３５</v>
      </c>
      <c r="G370" s="31" t="str">
        <f t="shared" si="33"/>
        <v>杉山あずさ</v>
      </c>
      <c r="H370" s="32" t="str">
        <f t="shared" si="34"/>
        <v>村田八日市ＴＣ</v>
      </c>
      <c r="I370" s="200" t="s">
        <v>48</v>
      </c>
      <c r="J370" s="136">
        <v>1978</v>
      </c>
      <c r="K370" s="261">
        <v>40</v>
      </c>
      <c r="L370" s="127" t="str">
        <f t="shared" si="36"/>
        <v>OK</v>
      </c>
      <c r="M370" s="31" t="s">
        <v>339</v>
      </c>
    </row>
    <row r="371" spans="1:13" ht="13.5">
      <c r="A371" s="31" t="s">
        <v>488</v>
      </c>
      <c r="B371" s="119" t="s">
        <v>231</v>
      </c>
      <c r="C371" s="104" t="s">
        <v>489</v>
      </c>
      <c r="D371" s="31" t="s">
        <v>398</v>
      </c>
      <c r="E371" s="34"/>
      <c r="F371" s="31" t="str">
        <f t="shared" si="35"/>
        <v>む３６</v>
      </c>
      <c r="G371" s="31" t="str">
        <f t="shared" si="33"/>
        <v>西村文代</v>
      </c>
      <c r="H371" s="32" t="str">
        <f t="shared" si="34"/>
        <v>村田八日市ＴＣ</v>
      </c>
      <c r="I371" s="200" t="s">
        <v>48</v>
      </c>
      <c r="J371" s="136">
        <v>1964</v>
      </c>
      <c r="K371" s="261">
        <v>54</v>
      </c>
      <c r="L371" s="127" t="str">
        <f t="shared" si="36"/>
        <v>OK</v>
      </c>
      <c r="M371" s="31" t="s">
        <v>42</v>
      </c>
    </row>
    <row r="372" spans="1:13" ht="13.5">
      <c r="A372" s="31" t="s">
        <v>490</v>
      </c>
      <c r="B372" s="119" t="s">
        <v>27</v>
      </c>
      <c r="C372" s="104" t="s">
        <v>28</v>
      </c>
      <c r="D372" s="31" t="s">
        <v>398</v>
      </c>
      <c r="E372" s="34"/>
      <c r="F372" s="31" t="str">
        <f t="shared" si="35"/>
        <v>む３７</v>
      </c>
      <c r="G372" s="31" t="str">
        <f t="shared" si="33"/>
        <v>村田彩子</v>
      </c>
      <c r="H372" s="32" t="str">
        <f t="shared" si="34"/>
        <v>村田八日市ＴＣ</v>
      </c>
      <c r="I372" s="200" t="s">
        <v>48</v>
      </c>
      <c r="J372" s="136">
        <v>1968</v>
      </c>
      <c r="K372" s="180">
        <v>50</v>
      </c>
      <c r="L372" s="127" t="str">
        <f t="shared" si="36"/>
        <v>OK</v>
      </c>
      <c r="M372" s="31" t="s">
        <v>49</v>
      </c>
    </row>
    <row r="373" spans="1:13" ht="13.5">
      <c r="A373" s="31" t="s">
        <v>491</v>
      </c>
      <c r="B373" s="119" t="s">
        <v>492</v>
      </c>
      <c r="C373" s="201" t="s">
        <v>482</v>
      </c>
      <c r="D373" s="31" t="s">
        <v>398</v>
      </c>
      <c r="E373" s="34"/>
      <c r="F373" s="31" t="str">
        <f t="shared" si="35"/>
        <v>む３８</v>
      </c>
      <c r="G373" s="31" t="str">
        <f t="shared" si="33"/>
        <v>村川庸子</v>
      </c>
      <c r="H373" s="32" t="str">
        <f t="shared" si="34"/>
        <v>村田八日市ＴＣ</v>
      </c>
      <c r="I373" s="200" t="s">
        <v>48</v>
      </c>
      <c r="J373" s="136">
        <v>1969</v>
      </c>
      <c r="K373" s="180">
        <v>49</v>
      </c>
      <c r="L373" s="127" t="str">
        <f t="shared" si="36"/>
        <v>OK</v>
      </c>
      <c r="M373" s="31" t="s">
        <v>270</v>
      </c>
    </row>
    <row r="374" spans="1:13" ht="13.5">
      <c r="A374" s="31" t="s">
        <v>493</v>
      </c>
      <c r="B374" s="125" t="s">
        <v>33</v>
      </c>
      <c r="C374" s="202" t="s">
        <v>494</v>
      </c>
      <c r="D374" s="31" t="s">
        <v>398</v>
      </c>
      <c r="E374" s="34"/>
      <c r="F374" s="31" t="str">
        <f t="shared" si="35"/>
        <v>む３９</v>
      </c>
      <c r="G374" s="31" t="str">
        <f t="shared" si="33"/>
        <v>藤井洋平</v>
      </c>
      <c r="H374" s="32" t="str">
        <f t="shared" si="34"/>
        <v>村田八日市ＴＣ</v>
      </c>
      <c r="I374" s="137" t="s">
        <v>41</v>
      </c>
      <c r="J374" s="136">
        <v>1991</v>
      </c>
      <c r="K374" s="262">
        <v>27</v>
      </c>
      <c r="L374" s="127" t="str">
        <f t="shared" si="36"/>
        <v>OK</v>
      </c>
      <c r="M374" s="104" t="s">
        <v>86</v>
      </c>
    </row>
    <row r="375" spans="1:13" ht="13.5">
      <c r="A375" s="31" t="s">
        <v>495</v>
      </c>
      <c r="B375" s="125" t="s">
        <v>496</v>
      </c>
      <c r="C375" s="202" t="s">
        <v>497</v>
      </c>
      <c r="D375" s="31" t="s">
        <v>398</v>
      </c>
      <c r="E375" s="34"/>
      <c r="F375" s="31" t="str">
        <f t="shared" si="35"/>
        <v>む４０</v>
      </c>
      <c r="G375" s="31" t="str">
        <f t="shared" si="33"/>
        <v>田淵敏史</v>
      </c>
      <c r="H375" s="32" t="str">
        <f t="shared" si="34"/>
        <v>村田八日市ＴＣ</v>
      </c>
      <c r="I375" s="137" t="s">
        <v>41</v>
      </c>
      <c r="J375" s="136">
        <v>1991</v>
      </c>
      <c r="K375" s="262">
        <v>27</v>
      </c>
      <c r="L375" s="127" t="str">
        <f t="shared" si="36"/>
        <v>OK</v>
      </c>
      <c r="M375" s="104" t="s">
        <v>86</v>
      </c>
    </row>
    <row r="376" spans="1:13" ht="13.5">
      <c r="A376" s="31" t="s">
        <v>498</v>
      </c>
      <c r="B376" s="125" t="s">
        <v>499</v>
      </c>
      <c r="C376" s="168" t="s">
        <v>500</v>
      </c>
      <c r="D376" s="31" t="s">
        <v>398</v>
      </c>
      <c r="E376" s="34"/>
      <c r="F376" s="31" t="str">
        <f t="shared" si="35"/>
        <v>む４１</v>
      </c>
      <c r="G376" s="31" t="str">
        <f t="shared" si="33"/>
        <v>穐山  航</v>
      </c>
      <c r="H376" s="32" t="str">
        <f t="shared" si="34"/>
        <v>村田八日市ＴＣ</v>
      </c>
      <c r="I376" s="137" t="s">
        <v>41</v>
      </c>
      <c r="J376" s="136">
        <v>1989</v>
      </c>
      <c r="K376" s="262">
        <v>29</v>
      </c>
      <c r="L376" s="127" t="str">
        <f t="shared" si="36"/>
        <v>OK</v>
      </c>
      <c r="M376" s="104" t="s">
        <v>86</v>
      </c>
    </row>
    <row r="377" spans="1:13" ht="13.5">
      <c r="A377" s="31" t="s">
        <v>501</v>
      </c>
      <c r="B377" s="125" t="s">
        <v>231</v>
      </c>
      <c r="C377" s="168" t="s">
        <v>502</v>
      </c>
      <c r="D377" s="31" t="s">
        <v>398</v>
      </c>
      <c r="E377" s="34"/>
      <c r="F377" s="31" t="str">
        <f t="shared" si="35"/>
        <v>む４２</v>
      </c>
      <c r="G377" s="31" t="str">
        <f t="shared" si="33"/>
        <v>西村国太郎</v>
      </c>
      <c r="H377" s="32" t="str">
        <f t="shared" si="34"/>
        <v>村田八日市ＴＣ</v>
      </c>
      <c r="I377" s="137" t="s">
        <v>41</v>
      </c>
      <c r="J377" s="136">
        <v>1942</v>
      </c>
      <c r="K377" s="262">
        <v>76</v>
      </c>
      <c r="L377" s="127" t="str">
        <f t="shared" si="36"/>
        <v>OK</v>
      </c>
      <c r="M377" s="104" t="s">
        <v>86</v>
      </c>
    </row>
    <row r="378" spans="1:13" ht="13.5">
      <c r="A378" s="31" t="s">
        <v>503</v>
      </c>
      <c r="B378" s="119" t="s">
        <v>504</v>
      </c>
      <c r="C378" s="191" t="s">
        <v>505</v>
      </c>
      <c r="D378" s="31" t="s">
        <v>398</v>
      </c>
      <c r="E378" s="34"/>
      <c r="F378" s="31" t="str">
        <f t="shared" si="35"/>
        <v>む４３</v>
      </c>
      <c r="G378" s="31" t="str">
        <f t="shared" si="33"/>
        <v>南井まどか</v>
      </c>
      <c r="H378" s="32" t="str">
        <f t="shared" si="34"/>
        <v>村田八日市ＴＣ</v>
      </c>
      <c r="I378" s="200" t="s">
        <v>48</v>
      </c>
      <c r="J378" s="136">
        <v>1994</v>
      </c>
      <c r="K378" s="262">
        <v>24</v>
      </c>
      <c r="L378" s="127" t="str">
        <f t="shared" si="36"/>
        <v>OK</v>
      </c>
      <c r="M378" s="31" t="s">
        <v>135</v>
      </c>
    </row>
    <row r="379" spans="1:13" ht="13.5">
      <c r="A379" s="31" t="s">
        <v>506</v>
      </c>
      <c r="B379" s="119" t="s">
        <v>182</v>
      </c>
      <c r="C379" s="201" t="s">
        <v>507</v>
      </c>
      <c r="D379" s="31" t="s">
        <v>398</v>
      </c>
      <c r="E379" s="34"/>
      <c r="F379" s="31" t="str">
        <f t="shared" si="35"/>
        <v>む４４</v>
      </c>
      <c r="G379" s="31" t="str">
        <f t="shared" si="33"/>
        <v>澤田多佳美</v>
      </c>
      <c r="H379" s="32" t="str">
        <f t="shared" si="34"/>
        <v>村田八日市ＴＣ</v>
      </c>
      <c r="I379" s="200" t="s">
        <v>48</v>
      </c>
      <c r="J379" s="136">
        <v>1970</v>
      </c>
      <c r="K379" s="262">
        <v>48</v>
      </c>
      <c r="L379" s="127" t="str">
        <f t="shared" si="36"/>
        <v>OK</v>
      </c>
      <c r="M379" s="31" t="s">
        <v>42</v>
      </c>
    </row>
    <row r="380" spans="1:13" ht="13.5">
      <c r="A380" s="31" t="s">
        <v>508</v>
      </c>
      <c r="B380" s="125" t="s">
        <v>414</v>
      </c>
      <c r="C380" s="203" t="s">
        <v>509</v>
      </c>
      <c r="D380" s="31" t="s">
        <v>398</v>
      </c>
      <c r="E380" s="168"/>
      <c r="F380" s="31" t="str">
        <f t="shared" si="35"/>
        <v>む４５</v>
      </c>
      <c r="G380" s="31" t="str">
        <f t="shared" si="33"/>
        <v>杉山春澄</v>
      </c>
      <c r="H380" s="32" t="str">
        <f t="shared" si="34"/>
        <v>村田八日市ＴＣ</v>
      </c>
      <c r="I380" s="137" t="s">
        <v>41</v>
      </c>
      <c r="J380" s="136">
        <v>2004</v>
      </c>
      <c r="K380" s="262">
        <v>14</v>
      </c>
      <c r="L380" s="127" t="str">
        <f t="shared" si="36"/>
        <v>OK</v>
      </c>
      <c r="M380" s="31" t="s">
        <v>339</v>
      </c>
    </row>
    <row r="381" spans="1:13" s="157" customFormat="1" ht="13.5">
      <c r="A381" s="31" t="s">
        <v>510</v>
      </c>
      <c r="B381" s="125" t="s">
        <v>511</v>
      </c>
      <c r="C381" s="203" t="s">
        <v>512</v>
      </c>
      <c r="D381" s="31" t="s">
        <v>398</v>
      </c>
      <c r="E381" s="168"/>
      <c r="F381" s="31" t="str">
        <f t="shared" si="35"/>
        <v>む４６</v>
      </c>
      <c r="G381" s="31" t="str">
        <f t="shared" si="33"/>
        <v>二上貴光</v>
      </c>
      <c r="H381" s="32" t="str">
        <f t="shared" si="34"/>
        <v>村田八日市ＴＣ</v>
      </c>
      <c r="I381" s="137" t="s">
        <v>41</v>
      </c>
      <c r="J381" s="136">
        <v>1990</v>
      </c>
      <c r="K381" s="262">
        <v>28</v>
      </c>
      <c r="L381" s="127" t="str">
        <f t="shared" si="36"/>
        <v>OK</v>
      </c>
      <c r="M381" s="186" t="s">
        <v>86</v>
      </c>
    </row>
    <row r="382" spans="1:13" s="157" customFormat="1" ht="13.5">
      <c r="A382" s="31" t="s">
        <v>513</v>
      </c>
      <c r="B382" s="125" t="s">
        <v>514</v>
      </c>
      <c r="C382" s="202" t="s">
        <v>515</v>
      </c>
      <c r="D382" s="31" t="s">
        <v>398</v>
      </c>
      <c r="E382" s="168"/>
      <c r="F382" s="31" t="str">
        <f t="shared" si="35"/>
        <v>む４７</v>
      </c>
      <c r="G382" s="31" t="str">
        <f t="shared" si="33"/>
        <v>山田義大</v>
      </c>
      <c r="H382" s="32" t="str">
        <f t="shared" si="34"/>
        <v>村田八日市ＴＣ</v>
      </c>
      <c r="I382" s="137" t="s">
        <v>41</v>
      </c>
      <c r="J382" s="136">
        <v>1992</v>
      </c>
      <c r="K382" s="262">
        <v>26</v>
      </c>
      <c r="L382" s="127" t="str">
        <f t="shared" si="36"/>
        <v>OK</v>
      </c>
      <c r="M382" s="186" t="s">
        <v>86</v>
      </c>
    </row>
    <row r="383" spans="1:13" s="157" customFormat="1" ht="13.5">
      <c r="A383" s="31" t="s">
        <v>516</v>
      </c>
      <c r="B383" s="125" t="s">
        <v>536</v>
      </c>
      <c r="C383" s="34" t="s">
        <v>1118</v>
      </c>
      <c r="D383" s="31" t="s">
        <v>398</v>
      </c>
      <c r="E383" s="34"/>
      <c r="F383" s="31" t="str">
        <f t="shared" si="35"/>
        <v>む４８</v>
      </c>
      <c r="G383" s="31" t="str">
        <f t="shared" si="33"/>
        <v>草野　亮</v>
      </c>
      <c r="H383" s="32" t="str">
        <f t="shared" si="34"/>
        <v>村田八日市ＴＣ</v>
      </c>
      <c r="I383" s="137" t="s">
        <v>41</v>
      </c>
      <c r="J383" s="136">
        <v>1962</v>
      </c>
      <c r="K383" s="261">
        <v>56</v>
      </c>
      <c r="L383" s="127" t="str">
        <f t="shared" si="36"/>
        <v>OK</v>
      </c>
      <c r="M383" s="186" t="s">
        <v>86</v>
      </c>
    </row>
    <row r="384" spans="1:13" s="157" customFormat="1" ht="13.5">
      <c r="A384" s="31" t="s">
        <v>517</v>
      </c>
      <c r="B384" s="119" t="s">
        <v>518</v>
      </c>
      <c r="C384" s="104" t="s">
        <v>519</v>
      </c>
      <c r="D384" s="31" t="s">
        <v>398</v>
      </c>
      <c r="E384" s="34"/>
      <c r="F384" s="31" t="str">
        <f t="shared" si="35"/>
        <v>む４９</v>
      </c>
      <c r="G384" s="31" t="str">
        <f t="shared" si="33"/>
        <v>川東真央</v>
      </c>
      <c r="H384" s="32" t="str">
        <f t="shared" si="34"/>
        <v>村田八日市ＴＣ</v>
      </c>
      <c r="I384" s="200" t="s">
        <v>48</v>
      </c>
      <c r="J384" s="136">
        <v>1996</v>
      </c>
      <c r="K384" s="261">
        <v>22</v>
      </c>
      <c r="L384" s="127" t="str">
        <f t="shared" si="36"/>
        <v>OK</v>
      </c>
      <c r="M384" s="147" t="s">
        <v>127</v>
      </c>
    </row>
    <row r="385" spans="1:13" s="157" customFormat="1" ht="13.5">
      <c r="A385" s="31" t="s">
        <v>1119</v>
      </c>
      <c r="B385" s="125" t="s">
        <v>414</v>
      </c>
      <c r="C385" s="157" t="s">
        <v>1120</v>
      </c>
      <c r="D385" s="31" t="s">
        <v>398</v>
      </c>
      <c r="E385" s="34"/>
      <c r="F385" s="31" t="str">
        <f t="shared" si="35"/>
        <v>む５０</v>
      </c>
      <c r="G385" s="31" t="str">
        <f t="shared" si="33"/>
        <v>杉山涼佑</v>
      </c>
      <c r="H385" s="32" t="str">
        <f t="shared" si="34"/>
        <v>村田八日市ＴＣ</v>
      </c>
      <c r="I385" s="137" t="s">
        <v>41</v>
      </c>
      <c r="J385" s="136">
        <v>2001</v>
      </c>
      <c r="K385" s="125">
        <v>17</v>
      </c>
      <c r="L385" s="127" t="str">
        <f t="shared" si="36"/>
        <v>OK</v>
      </c>
      <c r="M385" s="147" t="s">
        <v>42</v>
      </c>
    </row>
    <row r="386" spans="1:13" s="157" customFormat="1" ht="13.5">
      <c r="A386" s="204"/>
      <c r="B386" s="167"/>
      <c r="C386" s="167"/>
      <c r="D386" s="125"/>
      <c r="F386" s="31"/>
      <c r="G386" s="34"/>
      <c r="H386" s="125"/>
      <c r="I386" s="205"/>
      <c r="J386" s="206"/>
      <c r="K386" s="137"/>
      <c r="L386" s="127">
        <f t="shared" si="36"/>
      </c>
      <c r="M386" s="125"/>
    </row>
    <row r="387" spans="1:12" s="157" customFormat="1" ht="13.5">
      <c r="A387" s="204"/>
      <c r="D387" s="125"/>
      <c r="F387" s="31"/>
      <c r="K387" s="137"/>
      <c r="L387" s="127">
        <f t="shared" si="36"/>
      </c>
    </row>
    <row r="388" spans="1:14" s="207" customFormat="1" ht="13.5">
      <c r="A388" s="204"/>
      <c r="B388" s="157"/>
      <c r="C388" s="157"/>
      <c r="D388" s="157"/>
      <c r="E388" s="157"/>
      <c r="F388" s="31"/>
      <c r="G388" s="157"/>
      <c r="H388" s="157"/>
      <c r="I388" s="157"/>
      <c r="J388" s="157"/>
      <c r="K388" s="157"/>
      <c r="L388" s="136"/>
      <c r="M388" s="157"/>
      <c r="N388" s="157"/>
    </row>
    <row r="389" spans="1:14" s="207" customFormat="1" ht="13.5">
      <c r="A389" s="204"/>
      <c r="B389" s="157"/>
      <c r="C389" s="157"/>
      <c r="D389" s="157"/>
      <c r="E389" s="157"/>
      <c r="F389" s="31"/>
      <c r="G389" s="157"/>
      <c r="H389" s="157"/>
      <c r="I389" s="157"/>
      <c r="J389" s="157"/>
      <c r="K389" s="157"/>
      <c r="L389" s="136"/>
      <c r="M389" s="157"/>
      <c r="N389" s="157"/>
    </row>
    <row r="390" spans="1:12" s="157" customFormat="1" ht="13.5">
      <c r="A390" s="204"/>
      <c r="F390" s="31"/>
      <c r="L390" s="136">
        <f aca="true" t="shared" si="37" ref="L390:L396">IF(G390="","",IF(COUNTIF($G$6:$G$596,G390)&gt;1,"2重登録","OK"))</f>
      </c>
    </row>
    <row r="391" spans="2:13" ht="13.5">
      <c r="B391" s="61"/>
      <c r="C391" s="61"/>
      <c r="D391" s="125"/>
      <c r="E391" s="34"/>
      <c r="G391" s="34"/>
      <c r="H391" s="125"/>
      <c r="I391" s="125"/>
      <c r="J391" s="146"/>
      <c r="K391" s="137">
        <f aca="true" t="shared" si="38" ref="K391:K396">IF(J391="","",(2017-J391))</f>
      </c>
      <c r="L391" s="136">
        <f t="shared" si="37"/>
      </c>
      <c r="M391" s="125"/>
    </row>
    <row r="392" spans="2:13" ht="13.5">
      <c r="B392" s="61"/>
      <c r="C392" s="61"/>
      <c r="D392" s="125"/>
      <c r="E392" s="34"/>
      <c r="G392" s="34"/>
      <c r="H392" s="125"/>
      <c r="I392" s="125"/>
      <c r="J392" s="146"/>
      <c r="K392" s="137">
        <f t="shared" si="38"/>
      </c>
      <c r="L392" s="136">
        <f t="shared" si="37"/>
      </c>
      <c r="M392" s="125"/>
    </row>
    <row r="393" spans="2:13" ht="13.5">
      <c r="B393" s="61"/>
      <c r="C393" s="61"/>
      <c r="D393" s="125"/>
      <c r="E393" s="34"/>
      <c r="G393" s="34"/>
      <c r="H393" s="125"/>
      <c r="I393" s="125"/>
      <c r="J393" s="146"/>
      <c r="K393" s="137">
        <f t="shared" si="38"/>
      </c>
      <c r="L393" s="136">
        <f t="shared" si="37"/>
      </c>
      <c r="M393" s="125"/>
    </row>
    <row r="394" spans="2:13" ht="13.5">
      <c r="B394" s="61"/>
      <c r="C394" s="61"/>
      <c r="D394" s="125"/>
      <c r="E394" s="34"/>
      <c r="G394" s="34"/>
      <c r="H394" s="125"/>
      <c r="I394" s="125"/>
      <c r="J394" s="146"/>
      <c r="K394" s="137">
        <f t="shared" si="38"/>
      </c>
      <c r="L394" s="136">
        <f t="shared" si="37"/>
      </c>
      <c r="M394" s="125"/>
    </row>
    <row r="395" spans="2:13" ht="13.5">
      <c r="B395" s="61"/>
      <c r="C395" s="61"/>
      <c r="D395" s="125"/>
      <c r="E395" s="34"/>
      <c r="G395" s="34"/>
      <c r="H395" s="125"/>
      <c r="I395" s="125"/>
      <c r="J395" s="146"/>
      <c r="K395" s="137">
        <f t="shared" si="38"/>
      </c>
      <c r="L395" s="136">
        <f t="shared" si="37"/>
      </c>
      <c r="M395" s="125"/>
    </row>
    <row r="396" spans="2:13" ht="13.5">
      <c r="B396" s="34"/>
      <c r="C396" s="34"/>
      <c r="D396" s="34"/>
      <c r="E396" s="34"/>
      <c r="G396" s="34"/>
      <c r="H396" s="34"/>
      <c r="I396" s="37"/>
      <c r="J396" s="44"/>
      <c r="K396" s="137">
        <f t="shared" si="38"/>
      </c>
      <c r="L396" s="136">
        <f t="shared" si="37"/>
      </c>
      <c r="M396" s="38"/>
    </row>
    <row r="397" spans="2:11" s="157" customFormat="1" ht="13.5">
      <c r="B397" s="812" t="s">
        <v>1121</v>
      </c>
      <c r="C397" s="812"/>
      <c r="D397" s="813" t="s">
        <v>1122</v>
      </c>
      <c r="E397" s="813"/>
      <c r="F397" s="813"/>
      <c r="G397" s="813"/>
      <c r="H397" s="31" t="s">
        <v>37</v>
      </c>
      <c r="I397" s="804" t="s">
        <v>38</v>
      </c>
      <c r="J397" s="804"/>
      <c r="K397" s="804"/>
    </row>
    <row r="398" spans="2:11" s="157" customFormat="1" ht="13.5">
      <c r="B398" s="812"/>
      <c r="C398" s="812"/>
      <c r="D398" s="813"/>
      <c r="E398" s="813"/>
      <c r="F398" s="813"/>
      <c r="G398" s="813"/>
      <c r="H398" s="33">
        <f>COUNTIF(M401:M435,"東近江市")</f>
        <v>4</v>
      </c>
      <c r="I398" s="799">
        <f>(H398/RIGHT(F433,2))</f>
        <v>0.12121212121212122</v>
      </c>
      <c r="J398" s="799"/>
      <c r="K398" s="799"/>
    </row>
    <row r="399" spans="1:13" s="157" customFormat="1" ht="13.5">
      <c r="A399" s="31"/>
      <c r="B399" s="34" t="s">
        <v>1123</v>
      </c>
      <c r="C399" s="34"/>
      <c r="D399" s="35"/>
      <c r="E399" s="31"/>
      <c r="F399" s="136"/>
      <c r="G399" s="31"/>
      <c r="H399" s="31"/>
      <c r="I399" s="31"/>
      <c r="J399" s="32"/>
      <c r="K399" s="137"/>
      <c r="L399" s="136"/>
      <c r="M399" s="31"/>
    </row>
    <row r="400" spans="1:13" s="157" customFormat="1" ht="13.5">
      <c r="A400" s="31"/>
      <c r="B400" s="821" t="s">
        <v>733</v>
      </c>
      <c r="C400" s="808"/>
      <c r="D400" s="31"/>
      <c r="E400" s="31"/>
      <c r="F400" s="136"/>
      <c r="G400" s="31" t="str">
        <f aca="true" t="shared" si="39" ref="G400:G436">B400&amp;C400</f>
        <v>湖東プラチナ</v>
      </c>
      <c r="H400" s="31"/>
      <c r="I400" s="31"/>
      <c r="J400" s="32"/>
      <c r="K400" s="137" t="s">
        <v>1124</v>
      </c>
      <c r="L400" s="136"/>
      <c r="M400" s="31"/>
    </row>
    <row r="401" spans="1:13" s="157" customFormat="1" ht="13.5">
      <c r="A401" s="31" t="s">
        <v>1125</v>
      </c>
      <c r="B401" s="34" t="s">
        <v>1126</v>
      </c>
      <c r="C401" s="34" t="s">
        <v>1127</v>
      </c>
      <c r="D401" s="31" t="s">
        <v>1123</v>
      </c>
      <c r="E401" s="31"/>
      <c r="F401" s="136" t="str">
        <f aca="true" t="shared" si="40" ref="F401:F435">A401</f>
        <v>ぷ０１</v>
      </c>
      <c r="G401" s="31" t="str">
        <f t="shared" si="39"/>
        <v>大林　久</v>
      </c>
      <c r="H401" s="37" t="s">
        <v>733</v>
      </c>
      <c r="I401" s="37" t="s">
        <v>41</v>
      </c>
      <c r="J401" s="208">
        <v>1938</v>
      </c>
      <c r="K401" s="32">
        <f aca="true" t="shared" si="41" ref="K401:K435">IF(J401="","",(2019-J401))</f>
        <v>81</v>
      </c>
      <c r="L401" s="136" t="str">
        <f aca="true" t="shared" si="42" ref="L401:L436">IF(G401="","",IF(COUNTIF($G$6:$G$596,G401)&gt;1,"2重登録","OK"))</f>
        <v>OK</v>
      </c>
      <c r="M401" s="34" t="s">
        <v>734</v>
      </c>
    </row>
    <row r="402" spans="1:13" s="157" customFormat="1" ht="13.5">
      <c r="A402" s="31" t="s">
        <v>1128</v>
      </c>
      <c r="B402" s="34" t="s">
        <v>1078</v>
      </c>
      <c r="C402" s="34" t="s">
        <v>1129</v>
      </c>
      <c r="D402" s="31" t="s">
        <v>1123</v>
      </c>
      <c r="E402" s="169"/>
      <c r="F402" s="136" t="str">
        <f t="shared" si="40"/>
        <v>ぷ０２</v>
      </c>
      <c r="G402" s="31" t="str">
        <f t="shared" si="39"/>
        <v>高田洋治</v>
      </c>
      <c r="H402" s="37" t="s">
        <v>733</v>
      </c>
      <c r="I402" s="37" t="s">
        <v>41</v>
      </c>
      <c r="J402" s="208">
        <v>1942</v>
      </c>
      <c r="K402" s="32">
        <f t="shared" si="41"/>
        <v>77</v>
      </c>
      <c r="L402" s="136" t="str">
        <f t="shared" si="42"/>
        <v>OK</v>
      </c>
      <c r="M402" s="34" t="s">
        <v>734</v>
      </c>
    </row>
    <row r="403" spans="1:13" s="157" customFormat="1" ht="13.5">
      <c r="A403" s="31" t="s">
        <v>1130</v>
      </c>
      <c r="B403" s="34" t="s">
        <v>1131</v>
      </c>
      <c r="C403" s="34" t="s">
        <v>1132</v>
      </c>
      <c r="D403" s="31" t="s">
        <v>1123</v>
      </c>
      <c r="E403" s="169"/>
      <c r="F403" s="136" t="str">
        <f t="shared" si="40"/>
        <v>ぷ０３</v>
      </c>
      <c r="G403" s="31" t="str">
        <f t="shared" si="39"/>
        <v>中野　潤</v>
      </c>
      <c r="H403" s="37" t="s">
        <v>733</v>
      </c>
      <c r="I403" s="37" t="s">
        <v>41</v>
      </c>
      <c r="J403" s="208">
        <v>1948</v>
      </c>
      <c r="K403" s="32">
        <f t="shared" si="41"/>
        <v>71</v>
      </c>
      <c r="L403" s="136" t="str">
        <f t="shared" si="42"/>
        <v>OK</v>
      </c>
      <c r="M403" s="34" t="s">
        <v>864</v>
      </c>
    </row>
    <row r="404" spans="1:13" s="157" customFormat="1" ht="13.5">
      <c r="A404" s="31" t="s">
        <v>1133</v>
      </c>
      <c r="B404" s="34" t="s">
        <v>1131</v>
      </c>
      <c r="C404" s="34" t="s">
        <v>890</v>
      </c>
      <c r="D404" s="31" t="s">
        <v>1123</v>
      </c>
      <c r="E404" s="169"/>
      <c r="F404" s="136" t="str">
        <f t="shared" si="40"/>
        <v>ぷ０４</v>
      </c>
      <c r="G404" s="31" t="str">
        <f t="shared" si="39"/>
        <v>中野哲也</v>
      </c>
      <c r="H404" s="37" t="s">
        <v>733</v>
      </c>
      <c r="I404" s="37" t="s">
        <v>41</v>
      </c>
      <c r="J404" s="208">
        <v>1947</v>
      </c>
      <c r="K404" s="32">
        <f t="shared" si="41"/>
        <v>72</v>
      </c>
      <c r="L404" s="136" t="str">
        <f t="shared" si="42"/>
        <v>OK</v>
      </c>
      <c r="M404" s="34" t="s">
        <v>734</v>
      </c>
    </row>
    <row r="405" spans="1:13" s="157" customFormat="1" ht="13.5">
      <c r="A405" s="31" t="s">
        <v>1134</v>
      </c>
      <c r="B405" s="31" t="s">
        <v>1135</v>
      </c>
      <c r="C405" s="31" t="s">
        <v>1136</v>
      </c>
      <c r="D405" s="31" t="s">
        <v>1123</v>
      </c>
      <c r="F405" s="136" t="str">
        <f>A405</f>
        <v>ぷ０５</v>
      </c>
      <c r="G405" s="31" t="str">
        <f t="shared" si="39"/>
        <v>堀江孝信</v>
      </c>
      <c r="H405" s="60" t="s">
        <v>1137</v>
      </c>
      <c r="I405" s="37" t="s">
        <v>701</v>
      </c>
      <c r="J405" s="208">
        <v>1942</v>
      </c>
      <c r="K405" s="32">
        <f t="shared" si="41"/>
        <v>77</v>
      </c>
      <c r="L405" s="136" t="str">
        <f t="shared" si="42"/>
        <v>OK</v>
      </c>
      <c r="M405" s="209" t="s">
        <v>734</v>
      </c>
    </row>
    <row r="406" spans="1:13" s="157" customFormat="1" ht="13.5">
      <c r="A406" s="31" t="s">
        <v>1138</v>
      </c>
      <c r="B406" s="34" t="s">
        <v>1139</v>
      </c>
      <c r="C406" s="34" t="s">
        <v>1140</v>
      </c>
      <c r="D406" s="31" t="s">
        <v>1123</v>
      </c>
      <c r="E406" s="169"/>
      <c r="F406" s="136" t="str">
        <f t="shared" si="40"/>
        <v>ぷ０６</v>
      </c>
      <c r="G406" s="31" t="str">
        <f t="shared" si="39"/>
        <v>羽田昭夫</v>
      </c>
      <c r="H406" s="37" t="s">
        <v>733</v>
      </c>
      <c r="I406" s="37" t="s">
        <v>41</v>
      </c>
      <c r="J406" s="208">
        <v>1943</v>
      </c>
      <c r="K406" s="32">
        <f t="shared" si="41"/>
        <v>76</v>
      </c>
      <c r="L406" s="136" t="str">
        <f t="shared" si="42"/>
        <v>OK</v>
      </c>
      <c r="M406" s="124" t="s">
        <v>1141</v>
      </c>
    </row>
    <row r="407" spans="1:13" s="157" customFormat="1" ht="13.5">
      <c r="A407" s="31" t="s">
        <v>1142</v>
      </c>
      <c r="B407" s="34" t="s">
        <v>1143</v>
      </c>
      <c r="C407" s="34" t="s">
        <v>1144</v>
      </c>
      <c r="D407" s="31" t="s">
        <v>1123</v>
      </c>
      <c r="E407" s="169"/>
      <c r="F407" s="136" t="str">
        <f t="shared" si="40"/>
        <v>ぷ０７</v>
      </c>
      <c r="G407" s="31" t="str">
        <f t="shared" si="39"/>
        <v>樋山達哉</v>
      </c>
      <c r="H407" s="37" t="s">
        <v>733</v>
      </c>
      <c r="I407" s="37" t="s">
        <v>41</v>
      </c>
      <c r="J407" s="208">
        <v>1944</v>
      </c>
      <c r="K407" s="32">
        <f t="shared" si="41"/>
        <v>75</v>
      </c>
      <c r="L407" s="136" t="str">
        <f t="shared" si="42"/>
        <v>OK</v>
      </c>
      <c r="M407" s="34" t="s">
        <v>724</v>
      </c>
    </row>
    <row r="408" spans="1:13" s="157" customFormat="1" ht="13.5">
      <c r="A408" s="31" t="s">
        <v>1145</v>
      </c>
      <c r="B408" s="34" t="s">
        <v>717</v>
      </c>
      <c r="C408" s="34" t="s">
        <v>1146</v>
      </c>
      <c r="D408" s="31" t="s">
        <v>1123</v>
      </c>
      <c r="E408" s="169"/>
      <c r="F408" s="136" t="str">
        <f t="shared" si="40"/>
        <v>ぷ０８</v>
      </c>
      <c r="G408" s="31" t="str">
        <f t="shared" si="39"/>
        <v>藤本昌彦</v>
      </c>
      <c r="H408" s="37" t="s">
        <v>733</v>
      </c>
      <c r="I408" s="37" t="s">
        <v>41</v>
      </c>
      <c r="J408" s="208">
        <v>1939</v>
      </c>
      <c r="K408" s="32">
        <f t="shared" si="41"/>
        <v>80</v>
      </c>
      <c r="L408" s="136" t="str">
        <f t="shared" si="42"/>
        <v>OK</v>
      </c>
      <c r="M408" s="34" t="s">
        <v>734</v>
      </c>
    </row>
    <row r="409" spans="1:13" s="157" customFormat="1" ht="13.5">
      <c r="A409" s="31" t="s">
        <v>1147</v>
      </c>
      <c r="B409" s="34" t="s">
        <v>1148</v>
      </c>
      <c r="C409" s="34" t="s">
        <v>1149</v>
      </c>
      <c r="D409" s="31" t="s">
        <v>1123</v>
      </c>
      <c r="E409" s="169"/>
      <c r="F409" s="136" t="str">
        <f t="shared" si="40"/>
        <v>ぷ０９</v>
      </c>
      <c r="G409" s="31" t="str">
        <f t="shared" si="39"/>
        <v>安田和彦</v>
      </c>
      <c r="H409" s="37" t="s">
        <v>733</v>
      </c>
      <c r="I409" s="37" t="s">
        <v>41</v>
      </c>
      <c r="J409" s="208">
        <v>1945</v>
      </c>
      <c r="K409" s="32">
        <f t="shared" si="41"/>
        <v>74</v>
      </c>
      <c r="L409" s="136" t="str">
        <f t="shared" si="42"/>
        <v>OK</v>
      </c>
      <c r="M409" s="34" t="s">
        <v>734</v>
      </c>
    </row>
    <row r="410" spans="1:13" s="157" customFormat="1" ht="13.5">
      <c r="A410" s="31" t="s">
        <v>1150</v>
      </c>
      <c r="B410" s="34" t="s">
        <v>1151</v>
      </c>
      <c r="C410" s="34" t="s">
        <v>1152</v>
      </c>
      <c r="D410" s="31" t="s">
        <v>1123</v>
      </c>
      <c r="E410" s="169"/>
      <c r="F410" s="136" t="str">
        <f t="shared" si="40"/>
        <v>ぷ１０</v>
      </c>
      <c r="G410" s="31" t="str">
        <f t="shared" si="39"/>
        <v>吉田知司</v>
      </c>
      <c r="H410" s="37" t="s">
        <v>733</v>
      </c>
      <c r="I410" s="37" t="s">
        <v>41</v>
      </c>
      <c r="J410" s="208">
        <v>1948</v>
      </c>
      <c r="K410" s="32">
        <f t="shared" si="41"/>
        <v>71</v>
      </c>
      <c r="L410" s="136" t="str">
        <f t="shared" si="42"/>
        <v>OK</v>
      </c>
      <c r="M410" s="104" t="s">
        <v>1153</v>
      </c>
    </row>
    <row r="411" spans="1:13" s="157" customFormat="1" ht="13.5">
      <c r="A411" s="31" t="s">
        <v>1154</v>
      </c>
      <c r="B411" s="34" t="s">
        <v>1155</v>
      </c>
      <c r="C411" s="34" t="s">
        <v>1156</v>
      </c>
      <c r="D411" s="31" t="s">
        <v>1123</v>
      </c>
      <c r="E411" s="31"/>
      <c r="F411" s="136" t="str">
        <f>A411</f>
        <v>ぷ１１</v>
      </c>
      <c r="G411" s="31" t="str">
        <f t="shared" si="39"/>
        <v>山田直八</v>
      </c>
      <c r="H411" s="37" t="s">
        <v>733</v>
      </c>
      <c r="I411" s="37" t="s">
        <v>41</v>
      </c>
      <c r="J411" s="208">
        <v>1972</v>
      </c>
      <c r="K411" s="32">
        <f t="shared" si="41"/>
        <v>47</v>
      </c>
      <c r="L411" s="136" t="str">
        <f t="shared" si="42"/>
        <v>OK</v>
      </c>
      <c r="M411" s="34" t="s">
        <v>724</v>
      </c>
    </row>
    <row r="412" spans="1:13" s="157" customFormat="1" ht="13.5">
      <c r="A412" s="31" t="s">
        <v>1157</v>
      </c>
      <c r="B412" s="34" t="s">
        <v>1158</v>
      </c>
      <c r="C412" s="34" t="s">
        <v>1159</v>
      </c>
      <c r="D412" s="31" t="s">
        <v>1123</v>
      </c>
      <c r="E412" s="31"/>
      <c r="F412" s="136" t="str">
        <f>A412</f>
        <v>ぷ１２</v>
      </c>
      <c r="G412" s="31" t="str">
        <f t="shared" si="39"/>
        <v>新屋正男</v>
      </c>
      <c r="H412" s="37" t="s">
        <v>733</v>
      </c>
      <c r="I412" s="37" t="s">
        <v>701</v>
      </c>
      <c r="J412" s="208">
        <v>1943</v>
      </c>
      <c r="K412" s="32">
        <f t="shared" si="41"/>
        <v>76</v>
      </c>
      <c r="L412" s="136" t="str">
        <f t="shared" si="42"/>
        <v>OK</v>
      </c>
      <c r="M412" s="34" t="s">
        <v>734</v>
      </c>
    </row>
    <row r="413" spans="1:13" s="157" customFormat="1" ht="13.5">
      <c r="A413" s="31" t="s">
        <v>1160</v>
      </c>
      <c r="B413" s="34" t="s">
        <v>810</v>
      </c>
      <c r="C413" s="34" t="s">
        <v>1161</v>
      </c>
      <c r="D413" s="31" t="s">
        <v>1123</v>
      </c>
      <c r="E413" s="31"/>
      <c r="F413" s="136" t="str">
        <f>A413</f>
        <v>ぷ１３</v>
      </c>
      <c r="G413" s="31" t="str">
        <f t="shared" si="39"/>
        <v>青木保憲</v>
      </c>
      <c r="H413" s="37" t="s">
        <v>733</v>
      </c>
      <c r="I413" s="37" t="s">
        <v>701</v>
      </c>
      <c r="J413" s="208">
        <v>1949</v>
      </c>
      <c r="K413" s="32">
        <f t="shared" si="41"/>
        <v>70</v>
      </c>
      <c r="L413" s="136" t="str">
        <f t="shared" si="42"/>
        <v>OK</v>
      </c>
      <c r="M413" s="34" t="s">
        <v>734</v>
      </c>
    </row>
    <row r="414" spans="1:13" s="157" customFormat="1" ht="13.5">
      <c r="A414" s="31" t="s">
        <v>1162</v>
      </c>
      <c r="B414" s="34" t="s">
        <v>1163</v>
      </c>
      <c r="C414" s="34" t="s">
        <v>1164</v>
      </c>
      <c r="D414" s="31" t="s">
        <v>1123</v>
      </c>
      <c r="E414" s="31"/>
      <c r="F414" s="136" t="str">
        <f>A414</f>
        <v>ぷ１４</v>
      </c>
      <c r="G414" s="31" t="str">
        <f t="shared" si="39"/>
        <v>谷口一男</v>
      </c>
      <c r="H414" s="37" t="s">
        <v>733</v>
      </c>
      <c r="I414" s="37" t="s">
        <v>701</v>
      </c>
      <c r="J414" s="210">
        <v>1953</v>
      </c>
      <c r="K414" s="32">
        <f t="shared" si="41"/>
        <v>66</v>
      </c>
      <c r="L414" s="136" t="str">
        <f t="shared" si="42"/>
        <v>OK</v>
      </c>
      <c r="M414" s="121" t="s">
        <v>809</v>
      </c>
    </row>
    <row r="415" spans="1:13" s="157" customFormat="1" ht="13.5">
      <c r="A415" s="31" t="s">
        <v>1165</v>
      </c>
      <c r="B415" s="211" t="s">
        <v>1166</v>
      </c>
      <c r="C415" s="211" t="s">
        <v>1167</v>
      </c>
      <c r="D415" s="31" t="s">
        <v>1123</v>
      </c>
      <c r="E415" s="169"/>
      <c r="F415" s="136" t="str">
        <f t="shared" si="40"/>
        <v>ぷ１５</v>
      </c>
      <c r="G415" s="31" t="str">
        <f t="shared" si="39"/>
        <v>小柳寛明</v>
      </c>
      <c r="H415" s="37" t="s">
        <v>733</v>
      </c>
      <c r="I415" s="37" t="s">
        <v>701</v>
      </c>
      <c r="J415" s="208">
        <v>1943</v>
      </c>
      <c r="K415" s="32">
        <f t="shared" si="41"/>
        <v>76</v>
      </c>
      <c r="L415" s="136" t="str">
        <f t="shared" si="42"/>
        <v>OK</v>
      </c>
      <c r="M415" s="34" t="s">
        <v>734</v>
      </c>
    </row>
    <row r="416" spans="1:13" s="157" customFormat="1" ht="13.5">
      <c r="A416" s="31" t="s">
        <v>1168</v>
      </c>
      <c r="B416" s="31" t="s">
        <v>1169</v>
      </c>
      <c r="C416" s="31" t="s">
        <v>1170</v>
      </c>
      <c r="D416" s="31" t="s">
        <v>1123</v>
      </c>
      <c r="E416" s="169"/>
      <c r="F416" s="136" t="str">
        <f t="shared" si="40"/>
        <v>ぷ１６</v>
      </c>
      <c r="G416" s="31" t="str">
        <f t="shared" si="39"/>
        <v>関塚清茂</v>
      </c>
      <c r="H416" s="37" t="s">
        <v>733</v>
      </c>
      <c r="I416" s="37" t="s">
        <v>701</v>
      </c>
      <c r="J416" s="208">
        <v>1951</v>
      </c>
      <c r="K416" s="32">
        <f t="shared" si="41"/>
        <v>68</v>
      </c>
      <c r="L416" s="136" t="str">
        <f t="shared" si="42"/>
        <v>OK</v>
      </c>
      <c r="M416" s="34" t="s">
        <v>734</v>
      </c>
    </row>
    <row r="417" spans="1:13" s="157" customFormat="1" ht="13.5">
      <c r="A417" s="31" t="s">
        <v>1171</v>
      </c>
      <c r="B417" s="38" t="s">
        <v>1172</v>
      </c>
      <c r="C417" s="38" t="s">
        <v>1173</v>
      </c>
      <c r="D417" s="31" t="s">
        <v>1123</v>
      </c>
      <c r="F417" s="136" t="str">
        <f>A417</f>
        <v>ぷ１７</v>
      </c>
      <c r="G417" s="31" t="str">
        <f t="shared" si="39"/>
        <v>北川美由紀</v>
      </c>
      <c r="H417" s="37" t="s">
        <v>733</v>
      </c>
      <c r="I417" s="126" t="s">
        <v>753</v>
      </c>
      <c r="J417" s="208">
        <v>1949</v>
      </c>
      <c r="K417" s="32">
        <f t="shared" si="41"/>
        <v>70</v>
      </c>
      <c r="L417" s="136" t="str">
        <f t="shared" si="42"/>
        <v>OK</v>
      </c>
      <c r="M417" s="34" t="s">
        <v>724</v>
      </c>
    </row>
    <row r="418" spans="1:13" s="157" customFormat="1" ht="13.5">
      <c r="A418" s="31" t="s">
        <v>1174</v>
      </c>
      <c r="B418" s="31" t="s">
        <v>1175</v>
      </c>
      <c r="C418" s="31" t="s">
        <v>1176</v>
      </c>
      <c r="D418" s="31" t="s">
        <v>1123</v>
      </c>
      <c r="E418" s="169"/>
      <c r="F418" s="136" t="str">
        <f t="shared" si="40"/>
        <v>ぷ１８</v>
      </c>
      <c r="G418" s="31" t="str">
        <f t="shared" si="39"/>
        <v>早川　浩</v>
      </c>
      <c r="H418" s="37" t="s">
        <v>733</v>
      </c>
      <c r="I418" s="37" t="s">
        <v>701</v>
      </c>
      <c r="J418" s="208">
        <v>1948</v>
      </c>
      <c r="K418" s="32">
        <f t="shared" si="41"/>
        <v>71</v>
      </c>
      <c r="L418" s="136" t="str">
        <f t="shared" si="42"/>
        <v>OK</v>
      </c>
      <c r="M418" s="31" t="s">
        <v>1177</v>
      </c>
    </row>
    <row r="419" spans="1:13" s="157" customFormat="1" ht="13.5">
      <c r="A419" s="31" t="s">
        <v>1178</v>
      </c>
      <c r="B419" s="38" t="s">
        <v>749</v>
      </c>
      <c r="C419" s="38" t="s">
        <v>1179</v>
      </c>
      <c r="D419" s="31" t="s">
        <v>1123</v>
      </c>
      <c r="E419" s="169"/>
      <c r="F419" s="136" t="str">
        <f t="shared" si="40"/>
        <v>ぷ１９</v>
      </c>
      <c r="G419" s="31" t="str">
        <f t="shared" si="39"/>
        <v>平野志津子</v>
      </c>
      <c r="H419" s="37" t="s">
        <v>733</v>
      </c>
      <c r="I419" s="126" t="s">
        <v>753</v>
      </c>
      <c r="J419" s="208">
        <v>1956</v>
      </c>
      <c r="K419" s="32">
        <f t="shared" si="41"/>
        <v>63</v>
      </c>
      <c r="L419" s="136" t="str">
        <f t="shared" si="42"/>
        <v>OK</v>
      </c>
      <c r="M419" s="34" t="s">
        <v>734</v>
      </c>
    </row>
    <row r="420" spans="1:13" s="157" customFormat="1" ht="13.5">
      <c r="A420" s="31" t="s">
        <v>1180</v>
      </c>
      <c r="B420" s="38" t="s">
        <v>1181</v>
      </c>
      <c r="C420" s="38" t="s">
        <v>1182</v>
      </c>
      <c r="D420" s="31" t="s">
        <v>1123</v>
      </c>
      <c r="E420" s="169"/>
      <c r="F420" s="136" t="str">
        <f t="shared" si="40"/>
        <v>ぷ２０</v>
      </c>
      <c r="G420" s="31" t="str">
        <f t="shared" si="39"/>
        <v>堀部品子</v>
      </c>
      <c r="H420" s="37" t="s">
        <v>733</v>
      </c>
      <c r="I420" s="126" t="s">
        <v>753</v>
      </c>
      <c r="J420" s="208">
        <v>1951</v>
      </c>
      <c r="K420" s="32">
        <f t="shared" si="41"/>
        <v>68</v>
      </c>
      <c r="L420" s="136" t="str">
        <f t="shared" si="42"/>
        <v>OK</v>
      </c>
      <c r="M420" s="104" t="s">
        <v>1153</v>
      </c>
    </row>
    <row r="421" spans="1:13" s="157" customFormat="1" ht="13.5">
      <c r="A421" s="31" t="s">
        <v>1183</v>
      </c>
      <c r="B421" s="38" t="s">
        <v>1184</v>
      </c>
      <c r="C421" s="38" t="s">
        <v>1185</v>
      </c>
      <c r="D421" s="31" t="s">
        <v>1123</v>
      </c>
      <c r="E421" s="169"/>
      <c r="F421" s="136" t="str">
        <f>A421</f>
        <v>ぷ２１</v>
      </c>
      <c r="G421" s="31" t="str">
        <f t="shared" si="39"/>
        <v>森谷洋子</v>
      </c>
      <c r="H421" s="37" t="s">
        <v>733</v>
      </c>
      <c r="I421" s="126" t="s">
        <v>753</v>
      </c>
      <c r="J421" s="208">
        <v>1951</v>
      </c>
      <c r="K421" s="32">
        <f t="shared" si="41"/>
        <v>68</v>
      </c>
      <c r="L421" s="136" t="str">
        <f t="shared" si="42"/>
        <v>OK</v>
      </c>
      <c r="M421" s="34" t="s">
        <v>724</v>
      </c>
    </row>
    <row r="422" spans="1:13" s="157" customFormat="1" ht="13.5">
      <c r="A422" s="31" t="s">
        <v>1186</v>
      </c>
      <c r="B422" s="38" t="s">
        <v>1187</v>
      </c>
      <c r="C422" s="38" t="s">
        <v>1188</v>
      </c>
      <c r="D422" s="31" t="s">
        <v>1123</v>
      </c>
      <c r="F422" s="136" t="str">
        <f t="shared" si="40"/>
        <v>ぷ２２</v>
      </c>
      <c r="G422" s="31" t="str">
        <f t="shared" si="39"/>
        <v>川勝豊子</v>
      </c>
      <c r="H422" s="37" t="s">
        <v>733</v>
      </c>
      <c r="I422" s="126" t="s">
        <v>753</v>
      </c>
      <c r="J422" s="208">
        <v>1946</v>
      </c>
      <c r="K422" s="32">
        <f t="shared" si="41"/>
        <v>73</v>
      </c>
      <c r="L422" s="136" t="str">
        <f t="shared" si="42"/>
        <v>OK</v>
      </c>
      <c r="M422" s="34" t="s">
        <v>742</v>
      </c>
    </row>
    <row r="423" spans="1:13" s="157" customFormat="1" ht="13.5">
      <c r="A423" s="31" t="s">
        <v>1189</v>
      </c>
      <c r="B423" s="38" t="s">
        <v>1190</v>
      </c>
      <c r="C423" s="38" t="s">
        <v>1191</v>
      </c>
      <c r="D423" s="31" t="s">
        <v>1123</v>
      </c>
      <c r="E423" s="169"/>
      <c r="F423" s="136" t="str">
        <f t="shared" si="40"/>
        <v>ぷ２３</v>
      </c>
      <c r="G423" s="31" t="str">
        <f t="shared" si="39"/>
        <v>田邉俊子</v>
      </c>
      <c r="H423" s="37" t="s">
        <v>733</v>
      </c>
      <c r="I423" s="126" t="s">
        <v>753</v>
      </c>
      <c r="J423" s="208">
        <v>1958</v>
      </c>
      <c r="K423" s="32">
        <f t="shared" si="41"/>
        <v>61</v>
      </c>
      <c r="L423" s="136" t="str">
        <f t="shared" si="42"/>
        <v>OK</v>
      </c>
      <c r="M423" s="34" t="s">
        <v>809</v>
      </c>
    </row>
    <row r="424" spans="1:13" s="157" customFormat="1" ht="13.5">
      <c r="A424" s="31" t="s">
        <v>1192</v>
      </c>
      <c r="B424" s="31" t="s">
        <v>1193</v>
      </c>
      <c r="C424" s="31" t="s">
        <v>1194</v>
      </c>
      <c r="D424" s="31" t="s">
        <v>1123</v>
      </c>
      <c r="E424" s="169"/>
      <c r="F424" s="136" t="str">
        <f t="shared" si="40"/>
        <v>ぷ２４</v>
      </c>
      <c r="G424" s="31" t="str">
        <f t="shared" si="39"/>
        <v>堀川敬児</v>
      </c>
      <c r="H424" s="37" t="s">
        <v>733</v>
      </c>
      <c r="I424" s="37" t="s">
        <v>701</v>
      </c>
      <c r="J424" s="208">
        <v>1952</v>
      </c>
      <c r="K424" s="32">
        <f t="shared" si="41"/>
        <v>67</v>
      </c>
      <c r="L424" s="136" t="str">
        <f t="shared" si="42"/>
        <v>OK</v>
      </c>
      <c r="M424" s="34" t="s">
        <v>734</v>
      </c>
    </row>
    <row r="425" spans="1:13" s="157" customFormat="1" ht="13.5">
      <c r="A425" s="31" t="s">
        <v>1195</v>
      </c>
      <c r="B425" s="38" t="s">
        <v>1196</v>
      </c>
      <c r="C425" s="38" t="s">
        <v>1197</v>
      </c>
      <c r="D425" s="31" t="s">
        <v>1123</v>
      </c>
      <c r="F425" s="136" t="str">
        <f t="shared" si="40"/>
        <v>ぷ２５</v>
      </c>
      <c r="G425" s="31" t="str">
        <f t="shared" si="39"/>
        <v>本池清子</v>
      </c>
      <c r="H425" s="37" t="s">
        <v>733</v>
      </c>
      <c r="I425" s="126" t="s">
        <v>753</v>
      </c>
      <c r="J425" s="208">
        <v>1967</v>
      </c>
      <c r="K425" s="32">
        <f t="shared" si="41"/>
        <v>52</v>
      </c>
      <c r="L425" s="136" t="str">
        <f t="shared" si="42"/>
        <v>OK</v>
      </c>
      <c r="M425" s="34" t="s">
        <v>1198</v>
      </c>
    </row>
    <row r="426" spans="1:13" s="157" customFormat="1" ht="13.5">
      <c r="A426" s="31" t="s">
        <v>1199</v>
      </c>
      <c r="B426" s="38" t="s">
        <v>1155</v>
      </c>
      <c r="C426" s="38" t="s">
        <v>1200</v>
      </c>
      <c r="D426" s="31" t="s">
        <v>1123</v>
      </c>
      <c r="E426" s="202"/>
      <c r="F426" s="136" t="str">
        <f t="shared" si="40"/>
        <v>ぷ２６</v>
      </c>
      <c r="G426" s="31" t="str">
        <f t="shared" si="39"/>
        <v>山田晶枝</v>
      </c>
      <c r="H426" s="37" t="s">
        <v>733</v>
      </c>
      <c r="I426" s="126" t="s">
        <v>753</v>
      </c>
      <c r="J426" s="208">
        <v>1972</v>
      </c>
      <c r="K426" s="32">
        <f t="shared" si="41"/>
        <v>47</v>
      </c>
      <c r="L426" s="136" t="str">
        <f t="shared" si="42"/>
        <v>OK</v>
      </c>
      <c r="M426" s="34" t="s">
        <v>724</v>
      </c>
    </row>
    <row r="427" spans="1:13" s="157" customFormat="1" ht="13.5">
      <c r="A427" s="121" t="s">
        <v>1201</v>
      </c>
      <c r="B427" s="121" t="s">
        <v>1202</v>
      </c>
      <c r="C427" s="121" t="s">
        <v>1203</v>
      </c>
      <c r="D427" s="121" t="s">
        <v>1123</v>
      </c>
      <c r="E427" s="212"/>
      <c r="F427" s="213" t="str">
        <f t="shared" si="40"/>
        <v>ぷ２７</v>
      </c>
      <c r="G427" s="31" t="str">
        <f t="shared" si="39"/>
        <v>前田征人</v>
      </c>
      <c r="H427" s="214" t="s">
        <v>733</v>
      </c>
      <c r="I427" s="214" t="s">
        <v>701</v>
      </c>
      <c r="J427" s="215">
        <v>1944</v>
      </c>
      <c r="K427" s="32">
        <f t="shared" si="41"/>
        <v>75</v>
      </c>
      <c r="L427" s="136" t="str">
        <f t="shared" si="42"/>
        <v>OK</v>
      </c>
      <c r="M427" s="216" t="s">
        <v>809</v>
      </c>
    </row>
    <row r="428" spans="1:13" s="157" customFormat="1" ht="13.5">
      <c r="A428" s="121" t="s">
        <v>1204</v>
      </c>
      <c r="B428" s="121" t="s">
        <v>1205</v>
      </c>
      <c r="C428" s="121" t="s">
        <v>1206</v>
      </c>
      <c r="D428" s="121" t="s">
        <v>1123</v>
      </c>
      <c r="E428" s="121"/>
      <c r="F428" s="121" t="str">
        <f t="shared" si="40"/>
        <v>ぷ２８</v>
      </c>
      <c r="G428" s="31" t="str">
        <f t="shared" si="39"/>
        <v>鶴田　進</v>
      </c>
      <c r="H428" s="121" t="s">
        <v>733</v>
      </c>
      <c r="I428" s="121" t="s">
        <v>701</v>
      </c>
      <c r="J428" s="210">
        <v>1950</v>
      </c>
      <c r="K428" s="32">
        <f t="shared" si="41"/>
        <v>69</v>
      </c>
      <c r="L428" s="136" t="str">
        <f t="shared" si="42"/>
        <v>OK</v>
      </c>
      <c r="M428" s="121" t="s">
        <v>734</v>
      </c>
    </row>
    <row r="429" spans="1:13" s="157" customFormat="1" ht="13.5">
      <c r="A429" s="121" t="s">
        <v>1207</v>
      </c>
      <c r="B429" s="217" t="s">
        <v>1202</v>
      </c>
      <c r="C429" s="217" t="s">
        <v>1208</v>
      </c>
      <c r="D429" s="121" t="s">
        <v>1123</v>
      </c>
      <c r="E429" s="121"/>
      <c r="F429" s="121" t="str">
        <f t="shared" si="40"/>
        <v>ぷ２９</v>
      </c>
      <c r="G429" s="31" t="str">
        <f t="shared" si="39"/>
        <v>前田喜久子</v>
      </c>
      <c r="H429" s="121" t="s">
        <v>733</v>
      </c>
      <c r="I429" s="126" t="s">
        <v>753</v>
      </c>
      <c r="J429" s="210">
        <v>1945</v>
      </c>
      <c r="K429" s="32">
        <f t="shared" si="41"/>
        <v>74</v>
      </c>
      <c r="L429" s="136" t="str">
        <f t="shared" si="42"/>
        <v>OK</v>
      </c>
      <c r="M429" s="121" t="s">
        <v>809</v>
      </c>
    </row>
    <row r="430" spans="1:13" s="157" customFormat="1" ht="13.5">
      <c r="A430" s="121" t="s">
        <v>1209</v>
      </c>
      <c r="B430" s="217" t="s">
        <v>1210</v>
      </c>
      <c r="C430" s="217" t="s">
        <v>1211</v>
      </c>
      <c r="D430" s="121" t="s">
        <v>1123</v>
      </c>
      <c r="E430" s="121"/>
      <c r="F430" s="121" t="str">
        <f t="shared" si="40"/>
        <v>ぷ３０</v>
      </c>
      <c r="G430" s="31" t="str">
        <f t="shared" si="39"/>
        <v>岡本直美</v>
      </c>
      <c r="H430" s="121" t="s">
        <v>733</v>
      </c>
      <c r="I430" s="126" t="s">
        <v>753</v>
      </c>
      <c r="J430" s="210">
        <v>1969</v>
      </c>
      <c r="K430" s="32">
        <f t="shared" si="41"/>
        <v>50</v>
      </c>
      <c r="L430" s="136" t="str">
        <f t="shared" si="42"/>
        <v>OK</v>
      </c>
      <c r="M430" s="121" t="s">
        <v>734</v>
      </c>
    </row>
    <row r="431" spans="1:13" s="157" customFormat="1" ht="13.5">
      <c r="A431" s="121" t="s">
        <v>1212</v>
      </c>
      <c r="B431" s="217" t="s">
        <v>1213</v>
      </c>
      <c r="C431" s="217" t="s">
        <v>1214</v>
      </c>
      <c r="D431" s="121" t="s">
        <v>1123</v>
      </c>
      <c r="E431" s="121"/>
      <c r="F431" s="121" t="str">
        <f t="shared" si="40"/>
        <v>ぷ３１</v>
      </c>
      <c r="G431" s="31" t="str">
        <f t="shared" si="39"/>
        <v>苗村裕子</v>
      </c>
      <c r="H431" s="121" t="s">
        <v>733</v>
      </c>
      <c r="I431" s="218" t="s">
        <v>753</v>
      </c>
      <c r="J431" s="210">
        <v>1975</v>
      </c>
      <c r="K431" s="32">
        <f t="shared" si="41"/>
        <v>44</v>
      </c>
      <c r="L431" s="136" t="str">
        <f t="shared" si="42"/>
        <v>OK</v>
      </c>
      <c r="M431" s="121" t="s">
        <v>734</v>
      </c>
    </row>
    <row r="432" spans="1:13" s="157" customFormat="1" ht="13.5">
      <c r="A432" s="121" t="s">
        <v>1215</v>
      </c>
      <c r="B432" s="121" t="s">
        <v>1216</v>
      </c>
      <c r="C432" s="121" t="s">
        <v>1217</v>
      </c>
      <c r="D432" s="121" t="s">
        <v>1123</v>
      </c>
      <c r="E432" s="121"/>
      <c r="F432" s="121" t="str">
        <f t="shared" si="40"/>
        <v>ぷ３２</v>
      </c>
      <c r="G432" s="31" t="str">
        <f t="shared" si="39"/>
        <v>五十嵐英毅</v>
      </c>
      <c r="H432" s="121" t="s">
        <v>733</v>
      </c>
      <c r="I432" s="121" t="s">
        <v>701</v>
      </c>
      <c r="J432" s="210">
        <v>1958</v>
      </c>
      <c r="K432" s="32">
        <f t="shared" si="41"/>
        <v>61</v>
      </c>
      <c r="L432" s="136" t="str">
        <f t="shared" si="42"/>
        <v>OK</v>
      </c>
      <c r="M432" s="121" t="s">
        <v>745</v>
      </c>
    </row>
    <row r="433" spans="1:13" s="157" customFormat="1" ht="13.5">
      <c r="A433" s="121" t="s">
        <v>1218</v>
      </c>
      <c r="B433" s="211" t="s">
        <v>1219</v>
      </c>
      <c r="C433" s="211" t="s">
        <v>1220</v>
      </c>
      <c r="D433" s="121" t="s">
        <v>1123</v>
      </c>
      <c r="E433" s="219"/>
      <c r="F433" s="121" t="str">
        <f t="shared" si="40"/>
        <v>ぷ３３</v>
      </c>
      <c r="G433" s="31" t="str">
        <f t="shared" si="39"/>
        <v>川島芳男</v>
      </c>
      <c r="H433" s="121" t="s">
        <v>733</v>
      </c>
      <c r="I433" s="121" t="s">
        <v>701</v>
      </c>
      <c r="J433" s="210">
        <v>1954</v>
      </c>
      <c r="K433" s="32">
        <f t="shared" si="41"/>
        <v>65</v>
      </c>
      <c r="L433" s="136" t="str">
        <f t="shared" si="42"/>
        <v>OK</v>
      </c>
      <c r="M433" s="217" t="s">
        <v>1153</v>
      </c>
    </row>
    <row r="434" spans="1:13" s="157" customFormat="1" ht="13.5">
      <c r="A434" s="121" t="s">
        <v>1221</v>
      </c>
      <c r="B434" s="220" t="s">
        <v>1222</v>
      </c>
      <c r="C434" s="220" t="s">
        <v>1077</v>
      </c>
      <c r="D434" s="121" t="s">
        <v>1123</v>
      </c>
      <c r="E434" s="219"/>
      <c r="F434" s="121" t="str">
        <f t="shared" si="40"/>
        <v>ぷ３４</v>
      </c>
      <c r="G434" s="31" t="str">
        <f t="shared" si="39"/>
        <v>澤井恵子</v>
      </c>
      <c r="H434" s="121" t="s">
        <v>733</v>
      </c>
      <c r="I434" s="126" t="s">
        <v>753</v>
      </c>
      <c r="J434" s="210">
        <v>1948</v>
      </c>
      <c r="K434" s="32">
        <f t="shared" si="41"/>
        <v>71</v>
      </c>
      <c r="L434" s="136" t="str">
        <f t="shared" si="42"/>
        <v>OK</v>
      </c>
      <c r="M434" s="217" t="s">
        <v>1153</v>
      </c>
    </row>
    <row r="435" spans="1:13" s="157" customFormat="1" ht="13.5">
      <c r="A435" s="121" t="s">
        <v>1223</v>
      </c>
      <c r="B435" s="211" t="s">
        <v>1224</v>
      </c>
      <c r="C435" s="211" t="s">
        <v>1225</v>
      </c>
      <c r="D435" s="121" t="s">
        <v>1123</v>
      </c>
      <c r="F435" s="121" t="str">
        <f t="shared" si="40"/>
        <v>ぷ３５</v>
      </c>
      <c r="G435" s="31" t="str">
        <f t="shared" si="39"/>
        <v>石崎敬冶</v>
      </c>
      <c r="H435" s="121" t="s">
        <v>733</v>
      </c>
      <c r="I435" s="121" t="s">
        <v>701</v>
      </c>
      <c r="J435" s="210">
        <v>1952</v>
      </c>
      <c r="K435" s="32">
        <f t="shared" si="41"/>
        <v>67</v>
      </c>
      <c r="L435" s="136" t="str">
        <f t="shared" si="42"/>
        <v>OK</v>
      </c>
      <c r="M435" s="121" t="s">
        <v>742</v>
      </c>
    </row>
    <row r="436" spans="1:13" s="157" customFormat="1" ht="13.5">
      <c r="A436" s="121"/>
      <c r="B436" s="211"/>
      <c r="C436" s="211"/>
      <c r="D436" s="121"/>
      <c r="F436" s="121"/>
      <c r="G436" s="31">
        <f t="shared" si="39"/>
      </c>
      <c r="H436" s="121"/>
      <c r="I436" s="121"/>
      <c r="J436" s="122"/>
      <c r="K436" s="123"/>
      <c r="L436" s="136">
        <f t="shared" si="42"/>
      </c>
      <c r="M436" s="121"/>
    </row>
    <row r="437" spans="1:13" s="157" customFormat="1" ht="13.5">
      <c r="A437" s="121"/>
      <c r="B437" s="211"/>
      <c r="C437" s="211"/>
      <c r="D437" s="121"/>
      <c r="F437" s="121"/>
      <c r="G437" s="121"/>
      <c r="H437" s="121"/>
      <c r="I437" s="121"/>
      <c r="J437" s="122"/>
      <c r="K437" s="123"/>
      <c r="L437" s="121"/>
      <c r="M437" s="121"/>
    </row>
    <row r="438" spans="1:14" s="157" customFormat="1" ht="13.5">
      <c r="A438" s="31"/>
      <c r="B438" s="806" t="s">
        <v>735</v>
      </c>
      <c r="C438" s="806"/>
      <c r="D438" s="806"/>
      <c r="E438" s="806" t="s">
        <v>736</v>
      </c>
      <c r="F438" s="806"/>
      <c r="G438" s="806"/>
      <c r="H438" s="806"/>
      <c r="I438" s="124" t="s">
        <v>37</v>
      </c>
      <c r="J438" s="221"/>
      <c r="K438" s="221"/>
      <c r="L438" s="124" t="s">
        <v>38</v>
      </c>
      <c r="M438" s="124"/>
      <c r="N438" s="38"/>
    </row>
    <row r="439" spans="1:14" s="157" customFormat="1" ht="13.5">
      <c r="A439" s="31"/>
      <c r="B439" s="806"/>
      <c r="C439" s="806"/>
      <c r="D439" s="806"/>
      <c r="E439" s="806"/>
      <c r="F439" s="806"/>
      <c r="G439" s="806"/>
      <c r="H439" s="806"/>
      <c r="I439" s="806">
        <f>COUNTIF($M$443:$M$451,"東近江市")</f>
        <v>2</v>
      </c>
      <c r="J439" s="806">
        <f>COUNTIF($M$404:$M$433,"東近江市")</f>
        <v>3</v>
      </c>
      <c r="K439" s="221"/>
      <c r="L439" s="807">
        <f>(I439/RIGHT(A451,2))</f>
        <v>0.2222222222222222</v>
      </c>
      <c r="M439" s="807">
        <f>(L439/RIGHT(F487,2))</f>
        <v>0.013888888888888888</v>
      </c>
      <c r="N439" s="38"/>
    </row>
    <row r="440" spans="2:11" ht="13.5">
      <c r="B440" s="34" t="s">
        <v>737</v>
      </c>
      <c r="C440" s="34"/>
      <c r="D440" s="35" t="s">
        <v>39</v>
      </c>
      <c r="E440" s="147"/>
      <c r="J440" s="31"/>
      <c r="K440" s="31"/>
    </row>
    <row r="441" spans="2:12" ht="13.5">
      <c r="B441" s="808" t="s">
        <v>738</v>
      </c>
      <c r="C441" s="808"/>
      <c r="D441" s="31" t="s">
        <v>40</v>
      </c>
      <c r="E441" s="147"/>
      <c r="F441" s="147"/>
      <c r="G441" s="147"/>
      <c r="H441" s="33"/>
      <c r="I441" s="47"/>
      <c r="J441" s="47"/>
      <c r="K441" s="47"/>
      <c r="L441" s="136"/>
    </row>
    <row r="442" spans="2:12" ht="13.5">
      <c r="B442" s="34"/>
      <c r="C442" s="34"/>
      <c r="D442" s="168"/>
      <c r="F442" s="136"/>
      <c r="K442" s="137"/>
      <c r="L442" s="136"/>
    </row>
    <row r="443" spans="1:13" ht="13.5">
      <c r="A443" s="31" t="s">
        <v>739</v>
      </c>
      <c r="B443" s="34" t="s">
        <v>693</v>
      </c>
      <c r="C443" s="34" t="s">
        <v>1226</v>
      </c>
      <c r="D443" s="31" t="str">
        <f>$B$440</f>
        <v>積樹T</v>
      </c>
      <c r="F443" s="136" t="str">
        <f aca="true" t="shared" si="43" ref="F443:F451">A443</f>
        <v>せ０１</v>
      </c>
      <c r="G443" s="31" t="str">
        <f aca="true" t="shared" si="44" ref="G443:G451">B443&amp;C443</f>
        <v>清水英泰</v>
      </c>
      <c r="H443" s="37" t="str">
        <f>$B$441</f>
        <v>積水樹脂テニスクラブ</v>
      </c>
      <c r="I443" s="37" t="s">
        <v>41</v>
      </c>
      <c r="J443" s="44">
        <v>1963</v>
      </c>
      <c r="K443" s="137">
        <f aca="true" t="shared" si="45" ref="K443:K451">IF(J443="","",(2019-J443))</f>
        <v>56</v>
      </c>
      <c r="L443" s="136" t="str">
        <f>IF(G443="","",IF(COUNTIF($G$3:$G$628,G443)&gt;1,"2重登録","OK"))</f>
        <v>OK</v>
      </c>
      <c r="M443" s="124" t="s">
        <v>734</v>
      </c>
    </row>
    <row r="444" spans="1:13" ht="13.5">
      <c r="A444" s="31" t="s">
        <v>741</v>
      </c>
      <c r="B444" s="31" t="s">
        <v>1227</v>
      </c>
      <c r="C444" s="31" t="s">
        <v>1228</v>
      </c>
      <c r="D444" s="31" t="str">
        <f aca="true" t="shared" si="46" ref="D444:D451">$B$440</f>
        <v>積樹T</v>
      </c>
      <c r="F444" s="31" t="str">
        <f t="shared" si="43"/>
        <v>せ０２</v>
      </c>
      <c r="G444" s="31" t="str">
        <f t="shared" si="44"/>
        <v>国村昌生</v>
      </c>
      <c r="H444" s="37" t="str">
        <f aca="true" t="shared" si="47" ref="H444:H451">$B$441</f>
        <v>積水樹脂テニスクラブ</v>
      </c>
      <c r="I444" s="37" t="s">
        <v>41</v>
      </c>
      <c r="J444" s="32">
        <v>1983</v>
      </c>
      <c r="K444" s="137">
        <f t="shared" si="45"/>
        <v>36</v>
      </c>
      <c r="L444" s="136" t="str">
        <f aca="true" t="shared" si="48" ref="L444:L507">IF(G444="","",IF(COUNTIF($G$3:$G$643,G444)&gt;1,"2重登録","OK"))</f>
        <v>OK</v>
      </c>
      <c r="M444" s="124" t="s">
        <v>924</v>
      </c>
    </row>
    <row r="445" spans="1:13" ht="13.5">
      <c r="A445" s="31" t="s">
        <v>743</v>
      </c>
      <c r="B445" s="222" t="s">
        <v>562</v>
      </c>
      <c r="C445" s="223" t="s">
        <v>1229</v>
      </c>
      <c r="D445" s="31" t="str">
        <f t="shared" si="46"/>
        <v>積樹T</v>
      </c>
      <c r="F445" s="136" t="str">
        <f t="shared" si="43"/>
        <v>せ０３</v>
      </c>
      <c r="G445" s="31" t="str">
        <f t="shared" si="44"/>
        <v>上原　悠</v>
      </c>
      <c r="H445" s="37" t="str">
        <f t="shared" si="47"/>
        <v>積水樹脂テニスクラブ</v>
      </c>
      <c r="I445" s="37" t="s">
        <v>41</v>
      </c>
      <c r="J445" s="44">
        <v>1983</v>
      </c>
      <c r="K445" s="137">
        <f t="shared" si="45"/>
        <v>36</v>
      </c>
      <c r="L445" s="136" t="str">
        <f t="shared" si="48"/>
        <v>OK</v>
      </c>
      <c r="M445" s="104" t="s">
        <v>714</v>
      </c>
    </row>
    <row r="446" spans="1:13" ht="13.5">
      <c r="A446" s="31" t="s">
        <v>744</v>
      </c>
      <c r="B446" s="125" t="s">
        <v>1230</v>
      </c>
      <c r="C446" s="125" t="s">
        <v>1231</v>
      </c>
      <c r="D446" s="31" t="str">
        <f t="shared" si="46"/>
        <v>積樹T</v>
      </c>
      <c r="F446" s="136" t="str">
        <f t="shared" si="43"/>
        <v>せ０４</v>
      </c>
      <c r="G446" s="31" t="str">
        <f t="shared" si="44"/>
        <v>西垣　学</v>
      </c>
      <c r="H446" s="37" t="str">
        <f t="shared" si="47"/>
        <v>積水樹脂テニスクラブ</v>
      </c>
      <c r="I446" s="37" t="s">
        <v>41</v>
      </c>
      <c r="J446" s="44">
        <v>1974</v>
      </c>
      <c r="K446" s="137">
        <f t="shared" si="45"/>
        <v>45</v>
      </c>
      <c r="L446" s="136" t="str">
        <f t="shared" si="48"/>
        <v>OK</v>
      </c>
      <c r="M446" s="124" t="s">
        <v>745</v>
      </c>
    </row>
    <row r="447" spans="1:13" ht="13.5">
      <c r="A447" s="31" t="s">
        <v>746</v>
      </c>
      <c r="B447" s="222" t="s">
        <v>1232</v>
      </c>
      <c r="C447" s="223" t="s">
        <v>1233</v>
      </c>
      <c r="D447" s="31" t="str">
        <f t="shared" si="46"/>
        <v>積樹T</v>
      </c>
      <c r="F447" s="136" t="str">
        <f t="shared" si="43"/>
        <v>せ０５</v>
      </c>
      <c r="G447" s="31" t="str">
        <f t="shared" si="44"/>
        <v>宮崎大悟</v>
      </c>
      <c r="H447" s="37" t="str">
        <f t="shared" si="47"/>
        <v>積水樹脂テニスクラブ</v>
      </c>
      <c r="I447" s="37" t="s">
        <v>41</v>
      </c>
      <c r="J447" s="44">
        <v>1989</v>
      </c>
      <c r="K447" s="137">
        <f t="shared" si="45"/>
        <v>30</v>
      </c>
      <c r="L447" s="136" t="str">
        <f t="shared" si="48"/>
        <v>OK</v>
      </c>
      <c r="M447" s="124" t="s">
        <v>747</v>
      </c>
    </row>
    <row r="448" spans="1:13" ht="13.5">
      <c r="A448" s="31" t="s">
        <v>748</v>
      </c>
      <c r="B448" s="222" t="s">
        <v>522</v>
      </c>
      <c r="C448" s="223" t="s">
        <v>628</v>
      </c>
      <c r="D448" s="31" t="str">
        <f t="shared" si="46"/>
        <v>積樹T</v>
      </c>
      <c r="F448" s="136" t="str">
        <f t="shared" si="43"/>
        <v>せ０６</v>
      </c>
      <c r="G448" s="31" t="str">
        <f t="shared" si="44"/>
        <v>平野和也</v>
      </c>
      <c r="H448" s="37" t="str">
        <f t="shared" si="47"/>
        <v>積水樹脂テニスクラブ</v>
      </c>
      <c r="I448" s="37" t="s">
        <v>41</v>
      </c>
      <c r="J448" s="44">
        <v>1989</v>
      </c>
      <c r="K448" s="137">
        <f t="shared" si="45"/>
        <v>30</v>
      </c>
      <c r="L448" s="136" t="str">
        <f t="shared" si="48"/>
        <v>OK</v>
      </c>
      <c r="M448" s="124" t="s">
        <v>702</v>
      </c>
    </row>
    <row r="449" spans="1:13" ht="13.5">
      <c r="A449" s="31" t="s">
        <v>1234</v>
      </c>
      <c r="B449" s="34" t="s">
        <v>1235</v>
      </c>
      <c r="C449" s="34" t="s">
        <v>1236</v>
      </c>
      <c r="D449" s="31" t="str">
        <f t="shared" si="46"/>
        <v>積樹T</v>
      </c>
      <c r="F449" s="136" t="str">
        <f t="shared" si="43"/>
        <v>せ０７</v>
      </c>
      <c r="G449" s="31" t="str">
        <f t="shared" si="44"/>
        <v>永友康貴</v>
      </c>
      <c r="H449" s="37" t="str">
        <f t="shared" si="47"/>
        <v>積水樹脂テニスクラブ</v>
      </c>
      <c r="I449" s="37" t="s">
        <v>41</v>
      </c>
      <c r="J449" s="44">
        <v>1991</v>
      </c>
      <c r="K449" s="137">
        <f t="shared" si="45"/>
        <v>28</v>
      </c>
      <c r="L449" s="136" t="str">
        <f t="shared" si="48"/>
        <v>OK</v>
      </c>
      <c r="M449" s="124" t="s">
        <v>755</v>
      </c>
    </row>
    <row r="450" spans="1:13" ht="13.5">
      <c r="A450" s="31" t="s">
        <v>751</v>
      </c>
      <c r="B450" s="224" t="s">
        <v>46</v>
      </c>
      <c r="C450" s="225" t="s">
        <v>1237</v>
      </c>
      <c r="D450" s="31" t="str">
        <f t="shared" si="46"/>
        <v>積樹T</v>
      </c>
      <c r="F450" s="136" t="str">
        <f t="shared" si="43"/>
        <v>せ０８</v>
      </c>
      <c r="G450" s="31" t="str">
        <f t="shared" si="44"/>
        <v>佐藤みなみ</v>
      </c>
      <c r="H450" s="37" t="str">
        <f t="shared" si="47"/>
        <v>積水樹脂テニスクラブ</v>
      </c>
      <c r="I450" s="126" t="s">
        <v>753</v>
      </c>
      <c r="J450" s="44">
        <v>1990</v>
      </c>
      <c r="K450" s="137">
        <f t="shared" si="45"/>
        <v>29</v>
      </c>
      <c r="L450" s="136" t="str">
        <f t="shared" si="48"/>
        <v>OK</v>
      </c>
      <c r="M450" s="124" t="s">
        <v>745</v>
      </c>
    </row>
    <row r="451" spans="1:13" ht="13.5">
      <c r="A451" s="31" t="s">
        <v>754</v>
      </c>
      <c r="B451" s="224" t="s">
        <v>1238</v>
      </c>
      <c r="C451" s="104" t="s">
        <v>1239</v>
      </c>
      <c r="D451" s="31" t="str">
        <f t="shared" si="46"/>
        <v>積樹T</v>
      </c>
      <c r="F451" s="136" t="str">
        <f t="shared" si="43"/>
        <v>せ０９</v>
      </c>
      <c r="G451" s="31" t="str">
        <f t="shared" si="44"/>
        <v>石梶満里子</v>
      </c>
      <c r="H451" s="37" t="str">
        <f t="shared" si="47"/>
        <v>積水樹脂テニスクラブ</v>
      </c>
      <c r="I451" s="126" t="s">
        <v>753</v>
      </c>
      <c r="J451" s="44">
        <v>1984</v>
      </c>
      <c r="K451" s="137">
        <f t="shared" si="45"/>
        <v>35</v>
      </c>
      <c r="L451" s="136" t="str">
        <f t="shared" si="48"/>
        <v>OK</v>
      </c>
      <c r="M451" s="38" t="s">
        <v>86</v>
      </c>
    </row>
    <row r="452" spans="1:13" s="157" customFormat="1" ht="13.5">
      <c r="A452" s="31"/>
      <c r="B452" s="148"/>
      <c r="C452" s="149"/>
      <c r="D452" s="31"/>
      <c r="E452" s="31"/>
      <c r="F452" s="136"/>
      <c r="G452" s="31"/>
      <c r="H452" s="37"/>
      <c r="I452" s="37"/>
      <c r="J452" s="44"/>
      <c r="K452" s="137"/>
      <c r="L452" s="136">
        <f t="shared" si="48"/>
      </c>
      <c r="M452" s="38"/>
    </row>
    <row r="453" spans="1:13" s="157" customFormat="1" ht="13.5">
      <c r="A453" s="31"/>
      <c r="B453" s="148"/>
      <c r="C453" s="149"/>
      <c r="D453" s="31"/>
      <c r="E453" s="31"/>
      <c r="F453" s="136"/>
      <c r="G453" s="31"/>
      <c r="H453" s="37"/>
      <c r="I453" s="37"/>
      <c r="J453" s="44"/>
      <c r="K453" s="137"/>
      <c r="L453" s="136">
        <f t="shared" si="48"/>
      </c>
      <c r="M453" s="38"/>
    </row>
    <row r="454" spans="1:13" s="157" customFormat="1" ht="13.5">
      <c r="A454" s="31"/>
      <c r="B454" s="148"/>
      <c r="C454" s="48"/>
      <c r="D454" s="31"/>
      <c r="E454" s="31"/>
      <c r="F454" s="31"/>
      <c r="G454" s="31"/>
      <c r="H454" s="37"/>
      <c r="I454" s="37"/>
      <c r="J454" s="44"/>
      <c r="K454" s="137"/>
      <c r="L454" s="136">
        <f t="shared" si="48"/>
      </c>
      <c r="M454" s="38"/>
    </row>
    <row r="455" spans="1:13" s="157" customFormat="1" ht="13.5">
      <c r="A455" s="31"/>
      <c r="B455" s="148"/>
      <c r="C455" s="148"/>
      <c r="D455" s="31"/>
      <c r="E455" s="31"/>
      <c r="F455" s="136"/>
      <c r="G455" s="31"/>
      <c r="H455" s="37"/>
      <c r="I455" s="37"/>
      <c r="J455" s="44"/>
      <c r="K455" s="137"/>
      <c r="L455" s="136">
        <f t="shared" si="48"/>
      </c>
      <c r="M455" s="38"/>
    </row>
    <row r="456" spans="1:12" s="157" customFormat="1" ht="13.5">
      <c r="A456" s="31"/>
      <c r="B456" s="148"/>
      <c r="C456" s="149"/>
      <c r="D456" s="31"/>
      <c r="E456" s="31"/>
      <c r="F456" s="136"/>
      <c r="G456" s="31"/>
      <c r="H456" s="37"/>
      <c r="I456" s="37"/>
      <c r="J456" s="206"/>
      <c r="K456" s="137"/>
      <c r="L456" s="136">
        <f t="shared" si="48"/>
      </c>
    </row>
    <row r="457" spans="1:13" s="157" customFormat="1" ht="13.5">
      <c r="A457" s="31"/>
      <c r="B457" s="150"/>
      <c r="C457" s="151"/>
      <c r="D457" s="31"/>
      <c r="E457" s="31"/>
      <c r="F457" s="136"/>
      <c r="G457" s="31"/>
      <c r="H457" s="37"/>
      <c r="I457" s="37"/>
      <c r="J457" s="44"/>
      <c r="K457" s="137"/>
      <c r="L457" s="136">
        <f t="shared" si="48"/>
      </c>
      <c r="M457" s="38"/>
    </row>
    <row r="458" spans="1:13" s="157" customFormat="1" ht="13.5">
      <c r="A458" s="31"/>
      <c r="B458" s="150"/>
      <c r="C458" s="151"/>
      <c r="D458" s="31"/>
      <c r="E458" s="31"/>
      <c r="F458" s="31"/>
      <c r="G458" s="31"/>
      <c r="H458" s="37"/>
      <c r="I458" s="37"/>
      <c r="J458" s="44"/>
      <c r="K458" s="137"/>
      <c r="L458" s="136">
        <f t="shared" si="48"/>
      </c>
      <c r="M458" s="38"/>
    </row>
    <row r="459" spans="1:13" s="157" customFormat="1" ht="13.5">
      <c r="A459" s="31"/>
      <c r="B459" s="150"/>
      <c r="C459" s="207"/>
      <c r="D459" s="31"/>
      <c r="E459" s="31"/>
      <c r="F459" s="136"/>
      <c r="G459" s="31"/>
      <c r="H459" s="37"/>
      <c r="I459" s="37"/>
      <c r="J459" s="168"/>
      <c r="K459" s="137"/>
      <c r="L459" s="136">
        <f t="shared" si="48"/>
      </c>
      <c r="M459" s="38"/>
    </row>
    <row r="460" spans="1:13" s="157" customFormat="1" ht="13.5">
      <c r="A460" s="31"/>
      <c r="B460" s="150"/>
      <c r="C460" s="151"/>
      <c r="D460" s="31"/>
      <c r="E460" s="31"/>
      <c r="F460" s="136"/>
      <c r="G460" s="31"/>
      <c r="H460" s="37"/>
      <c r="I460" s="37"/>
      <c r="J460" s="168"/>
      <c r="K460" s="137"/>
      <c r="L460" s="136">
        <f t="shared" si="48"/>
      </c>
      <c r="M460" s="38"/>
    </row>
    <row r="461" spans="1:13" s="157" customFormat="1" ht="13.5">
      <c r="A461" s="31"/>
      <c r="B461" s="148"/>
      <c r="D461" s="31"/>
      <c r="E461" s="31"/>
      <c r="F461" s="136"/>
      <c r="G461" s="31"/>
      <c r="H461" s="37"/>
      <c r="I461" s="37"/>
      <c r="J461" s="168"/>
      <c r="K461" s="137"/>
      <c r="L461" s="136">
        <f t="shared" si="48"/>
      </c>
      <c r="M461" s="38"/>
    </row>
    <row r="462" spans="1:12" s="157" customFormat="1" ht="13.5">
      <c r="A462" s="31"/>
      <c r="B462" s="148"/>
      <c r="C462" s="149"/>
      <c r="D462" s="31"/>
      <c r="E462" s="31"/>
      <c r="F462" s="136"/>
      <c r="G462" s="31"/>
      <c r="H462" s="37"/>
      <c r="I462" s="37"/>
      <c r="J462" s="44"/>
      <c r="K462" s="137"/>
      <c r="L462" s="136">
        <f t="shared" si="48"/>
      </c>
    </row>
    <row r="463" spans="1:13" s="157" customFormat="1" ht="13.5">
      <c r="A463" s="156"/>
      <c r="B463" s="226"/>
      <c r="C463" s="226"/>
      <c r="D463" s="34"/>
      <c r="E463" s="125"/>
      <c r="F463" s="31"/>
      <c r="G463" s="31"/>
      <c r="H463" s="37"/>
      <c r="I463" s="125"/>
      <c r="J463" s="146"/>
      <c r="K463" s="227"/>
      <c r="L463" s="136">
        <f t="shared" si="48"/>
      </c>
      <c r="M463" s="31"/>
    </row>
    <row r="464" spans="2:12" ht="13.5">
      <c r="B464" s="226"/>
      <c r="C464" s="226"/>
      <c r="D464" s="34"/>
      <c r="E464" s="125"/>
      <c r="H464" s="37"/>
      <c r="I464" s="125"/>
      <c r="J464" s="146"/>
      <c r="K464" s="227"/>
      <c r="L464" s="136">
        <f t="shared" si="48"/>
      </c>
    </row>
    <row r="465" spans="2:12" ht="13.5">
      <c r="B465" s="226"/>
      <c r="C465" s="226"/>
      <c r="D465" s="34"/>
      <c r="E465" s="125"/>
      <c r="H465" s="37"/>
      <c r="I465" s="125"/>
      <c r="J465" s="146"/>
      <c r="K465" s="227"/>
      <c r="L465" s="136">
        <f t="shared" si="48"/>
      </c>
    </row>
    <row r="466" spans="2:12" ht="13.5">
      <c r="B466" s="226"/>
      <c r="C466" s="226"/>
      <c r="D466" s="34"/>
      <c r="E466" s="125"/>
      <c r="H466" s="37"/>
      <c r="I466" s="125"/>
      <c r="J466" s="146"/>
      <c r="K466" s="227"/>
      <c r="L466" s="136">
        <f t="shared" si="48"/>
      </c>
    </row>
    <row r="467" spans="2:12" ht="13.5">
      <c r="B467" s="226"/>
      <c r="C467" s="226"/>
      <c r="D467" s="34"/>
      <c r="E467" s="125"/>
      <c r="H467" s="37"/>
      <c r="I467" s="125"/>
      <c r="J467" s="146"/>
      <c r="K467" s="227"/>
      <c r="L467" s="136">
        <f t="shared" si="48"/>
      </c>
    </row>
    <row r="468" spans="2:12" ht="13.5">
      <c r="B468" s="809" t="s">
        <v>523</v>
      </c>
      <c r="C468" s="810" t="s">
        <v>524</v>
      </c>
      <c r="D468" s="810"/>
      <c r="E468" s="810"/>
      <c r="F468" s="810"/>
      <c r="G468" s="31" t="s">
        <v>37</v>
      </c>
      <c r="H468" s="804" t="s">
        <v>38</v>
      </c>
      <c r="I468" s="804"/>
      <c r="J468" s="804"/>
      <c r="K468" s="136">
        <f>IF(F468="","",IF(COUNTIF($G$5:$G$682,F468)&gt;1,"2重登録","OK"))</f>
      </c>
      <c r="L468" s="136"/>
    </row>
    <row r="469" spans="2:12" ht="13.5">
      <c r="B469" s="809"/>
      <c r="C469" s="810"/>
      <c r="D469" s="810"/>
      <c r="E469" s="810"/>
      <c r="F469" s="810"/>
      <c r="G469" s="33">
        <f>COUNTIF(M472:M517,"東近江市")</f>
        <v>2</v>
      </c>
      <c r="H469" s="799">
        <f>(G469/RIGHT(A517,2))</f>
        <v>0.043478260869565216</v>
      </c>
      <c r="I469" s="799"/>
      <c r="J469" s="799"/>
      <c r="K469" s="136">
        <f>IF(F469="","",IF(COUNTIF($G$5:$G$682,F469)&gt;1,"2重登録","OK"))</f>
      </c>
      <c r="L469" s="136"/>
    </row>
    <row r="470" spans="2:12" ht="13.5">
      <c r="B470" s="34" t="s">
        <v>525</v>
      </c>
      <c r="C470" s="35" t="s">
        <v>39</v>
      </c>
      <c r="E470" s="136"/>
      <c r="I470" s="32"/>
      <c r="J470" s="137">
        <f>IF(I470="","",(2012-I470))</f>
      </c>
      <c r="K470" s="136">
        <f>IF(F470="","",IF(COUNTIF($G$5:$G$682,F470)&gt;1,"2重登録","OK"))</f>
      </c>
      <c r="L470" s="136">
        <f t="shared" si="48"/>
      </c>
    </row>
    <row r="471" spans="2:12" ht="13.5">
      <c r="B471" s="36" t="s">
        <v>525</v>
      </c>
      <c r="C471" s="31" t="s">
        <v>40</v>
      </c>
      <c r="E471" s="136"/>
      <c r="I471" s="32"/>
      <c r="J471" s="137">
        <f>IF(I471="","",(2012-I471))</f>
      </c>
      <c r="K471" s="136"/>
      <c r="L471" s="136">
        <f t="shared" si="48"/>
      </c>
    </row>
    <row r="472" spans="1:13" ht="13.5">
      <c r="A472" s="31" t="s">
        <v>526</v>
      </c>
      <c r="B472" s="38" t="s">
        <v>1240</v>
      </c>
      <c r="C472" s="38" t="s">
        <v>1241</v>
      </c>
      <c r="D472" s="31" t="s">
        <v>525</v>
      </c>
      <c r="F472" s="136" t="s">
        <v>526</v>
      </c>
      <c r="G472" s="31" t="str">
        <f>B472&amp;C472</f>
        <v>東佳菜子</v>
      </c>
      <c r="H472" s="31" t="s">
        <v>525</v>
      </c>
      <c r="I472" s="45" t="s">
        <v>48</v>
      </c>
      <c r="J472" s="44">
        <v>1987</v>
      </c>
      <c r="K472" s="137">
        <v>31</v>
      </c>
      <c r="L472" s="136" t="str">
        <f t="shared" si="48"/>
        <v>OK</v>
      </c>
      <c r="M472" s="34" t="s">
        <v>135</v>
      </c>
    </row>
    <row r="473" spans="1:13" ht="13.5">
      <c r="A473" s="31" t="s">
        <v>527</v>
      </c>
      <c r="B473" s="38" t="s">
        <v>294</v>
      </c>
      <c r="C473" s="38" t="s">
        <v>72</v>
      </c>
      <c r="D473" s="31" t="s">
        <v>525</v>
      </c>
      <c r="F473" s="31" t="s">
        <v>527</v>
      </c>
      <c r="G473" s="31" t="str">
        <f aca="true" t="shared" si="49" ref="G473:G521">B473&amp;C473</f>
        <v>梅森直美</v>
      </c>
      <c r="H473" s="31" t="s">
        <v>525</v>
      </c>
      <c r="I473" s="45" t="s">
        <v>48</v>
      </c>
      <c r="J473" s="32">
        <v>1976</v>
      </c>
      <c r="K473" s="137">
        <v>42</v>
      </c>
      <c r="L473" s="136" t="str">
        <f t="shared" si="48"/>
        <v>OK</v>
      </c>
      <c r="M473" s="34" t="s">
        <v>45</v>
      </c>
    </row>
    <row r="474" spans="1:13" ht="13.5">
      <c r="A474" s="31" t="s">
        <v>530</v>
      </c>
      <c r="B474" s="38" t="s">
        <v>528</v>
      </c>
      <c r="C474" s="38" t="s">
        <v>529</v>
      </c>
      <c r="D474" s="31" t="s">
        <v>525</v>
      </c>
      <c r="F474" s="136" t="s">
        <v>530</v>
      </c>
      <c r="G474" s="31" t="str">
        <f t="shared" si="49"/>
        <v>大野みずき</v>
      </c>
      <c r="H474" s="31" t="s">
        <v>525</v>
      </c>
      <c r="I474" s="45" t="s">
        <v>48</v>
      </c>
      <c r="J474" s="44">
        <v>1994</v>
      </c>
      <c r="K474" s="137">
        <v>24</v>
      </c>
      <c r="L474" s="136" t="str">
        <f t="shared" si="48"/>
        <v>OK</v>
      </c>
      <c r="M474" s="34" t="s">
        <v>339</v>
      </c>
    </row>
    <row r="475" spans="1:13" ht="13.5">
      <c r="A475" s="31" t="s">
        <v>533</v>
      </c>
      <c r="B475" s="140" t="s">
        <v>531</v>
      </c>
      <c r="C475" s="140" t="s">
        <v>532</v>
      </c>
      <c r="D475" s="31" t="s">
        <v>525</v>
      </c>
      <c r="F475" s="136" t="s">
        <v>533</v>
      </c>
      <c r="G475" s="31" t="str">
        <f t="shared" si="49"/>
        <v>片桐美里</v>
      </c>
      <c r="H475" s="31" t="s">
        <v>525</v>
      </c>
      <c r="I475" s="45" t="s">
        <v>48</v>
      </c>
      <c r="J475" s="44">
        <v>1977</v>
      </c>
      <c r="K475" s="137">
        <v>41</v>
      </c>
      <c r="L475" s="136" t="str">
        <f t="shared" si="48"/>
        <v>OK</v>
      </c>
      <c r="M475" s="34" t="s">
        <v>42</v>
      </c>
    </row>
    <row r="476" spans="1:13" ht="13.5">
      <c r="A476" s="31" t="s">
        <v>535</v>
      </c>
      <c r="B476" s="38" t="s">
        <v>521</v>
      </c>
      <c r="C476" s="38" t="s">
        <v>534</v>
      </c>
      <c r="D476" s="31" t="s">
        <v>525</v>
      </c>
      <c r="F476" s="136" t="s">
        <v>535</v>
      </c>
      <c r="G476" s="31" t="str">
        <f t="shared" si="49"/>
        <v>北川円香</v>
      </c>
      <c r="H476" s="31" t="s">
        <v>525</v>
      </c>
      <c r="I476" s="45" t="s">
        <v>48</v>
      </c>
      <c r="J476" s="44">
        <v>1991</v>
      </c>
      <c r="K476" s="137">
        <v>27</v>
      </c>
      <c r="L476" s="136" t="str">
        <f t="shared" si="48"/>
        <v>OK</v>
      </c>
      <c r="M476" s="34" t="s">
        <v>50</v>
      </c>
    </row>
    <row r="477" spans="1:13" ht="13.5">
      <c r="A477" s="31" t="s">
        <v>538</v>
      </c>
      <c r="B477" s="38" t="s">
        <v>536</v>
      </c>
      <c r="C477" s="38" t="s">
        <v>537</v>
      </c>
      <c r="D477" s="31" t="s">
        <v>525</v>
      </c>
      <c r="F477" s="31" t="s">
        <v>538</v>
      </c>
      <c r="G477" s="31" t="str">
        <f t="shared" si="49"/>
        <v>草野菜摘</v>
      </c>
      <c r="H477" s="31" t="s">
        <v>525</v>
      </c>
      <c r="I477" s="45" t="s">
        <v>48</v>
      </c>
      <c r="J477" s="32">
        <v>1993</v>
      </c>
      <c r="K477" s="137">
        <v>25</v>
      </c>
      <c r="L477" s="136" t="str">
        <f t="shared" si="48"/>
        <v>OK</v>
      </c>
      <c r="M477" s="34" t="s">
        <v>51</v>
      </c>
    </row>
    <row r="478" spans="1:13" ht="13.5">
      <c r="A478" s="31" t="s">
        <v>539</v>
      </c>
      <c r="B478" s="38" t="s">
        <v>54</v>
      </c>
      <c r="C478" s="38" t="s">
        <v>1242</v>
      </c>
      <c r="D478" s="31" t="s">
        <v>525</v>
      </c>
      <c r="F478" s="136" t="s">
        <v>539</v>
      </c>
      <c r="G478" s="31" t="str">
        <f t="shared" si="49"/>
        <v>小林　羽</v>
      </c>
      <c r="H478" s="31" t="s">
        <v>525</v>
      </c>
      <c r="I478" s="45" t="s">
        <v>48</v>
      </c>
      <c r="J478" s="44">
        <v>1989</v>
      </c>
      <c r="K478" s="137">
        <v>29</v>
      </c>
      <c r="L478" s="136" t="str">
        <f t="shared" si="48"/>
        <v>OK</v>
      </c>
      <c r="M478" s="124" t="s">
        <v>42</v>
      </c>
    </row>
    <row r="479" spans="1:13" ht="13.5">
      <c r="A479" s="31" t="s">
        <v>541</v>
      </c>
      <c r="B479" s="140" t="s">
        <v>1243</v>
      </c>
      <c r="C479" s="140" t="s">
        <v>1244</v>
      </c>
      <c r="D479" s="31" t="s">
        <v>525</v>
      </c>
      <c r="F479" s="136" t="s">
        <v>541</v>
      </c>
      <c r="G479" s="31" t="str">
        <f t="shared" si="49"/>
        <v>武田亜加梨</v>
      </c>
      <c r="H479" s="31" t="s">
        <v>525</v>
      </c>
      <c r="I479" s="45" t="s">
        <v>48</v>
      </c>
      <c r="J479" s="152">
        <v>1995</v>
      </c>
      <c r="K479" s="137">
        <v>23</v>
      </c>
      <c r="L479" s="136" t="str">
        <f t="shared" si="48"/>
        <v>OK</v>
      </c>
      <c r="M479" s="228" t="s">
        <v>51</v>
      </c>
    </row>
    <row r="480" spans="1:13" ht="13.5">
      <c r="A480" s="31" t="s">
        <v>544</v>
      </c>
      <c r="B480" s="38" t="s">
        <v>542</v>
      </c>
      <c r="C480" s="38" t="s">
        <v>543</v>
      </c>
      <c r="D480" s="31" t="s">
        <v>525</v>
      </c>
      <c r="F480" s="31" t="s">
        <v>544</v>
      </c>
      <c r="G480" s="31" t="str">
        <f t="shared" si="49"/>
        <v>中川久江</v>
      </c>
      <c r="H480" s="31" t="s">
        <v>525</v>
      </c>
      <c r="I480" s="45" t="s">
        <v>48</v>
      </c>
      <c r="J480" s="32">
        <v>1966</v>
      </c>
      <c r="K480" s="137">
        <v>52</v>
      </c>
      <c r="L480" s="136" t="str">
        <f t="shared" si="48"/>
        <v>OK</v>
      </c>
      <c r="M480" s="124" t="s">
        <v>44</v>
      </c>
    </row>
    <row r="481" spans="1:13" ht="13.5">
      <c r="A481" s="31" t="s">
        <v>547</v>
      </c>
      <c r="B481" s="38" t="s">
        <v>1245</v>
      </c>
      <c r="C481" s="38" t="s">
        <v>549</v>
      </c>
      <c r="D481" s="31" t="s">
        <v>525</v>
      </c>
      <c r="F481" s="136" t="s">
        <v>547</v>
      </c>
      <c r="G481" s="31" t="str">
        <f t="shared" si="49"/>
        <v>西野美恵</v>
      </c>
      <c r="H481" s="31" t="s">
        <v>525</v>
      </c>
      <c r="I481" s="45" t="s">
        <v>48</v>
      </c>
      <c r="J481" s="44">
        <v>1988</v>
      </c>
      <c r="K481" s="137">
        <v>30</v>
      </c>
      <c r="L481" s="136" t="str">
        <f t="shared" si="48"/>
        <v>OK</v>
      </c>
      <c r="M481" s="124" t="s">
        <v>51</v>
      </c>
    </row>
    <row r="482" spans="1:13" ht="13.5">
      <c r="A482" s="31" t="s">
        <v>548</v>
      </c>
      <c r="B482" s="140" t="s">
        <v>545</v>
      </c>
      <c r="C482" s="140" t="s">
        <v>546</v>
      </c>
      <c r="D482" s="31" t="s">
        <v>525</v>
      </c>
      <c r="F482" s="136" t="s">
        <v>548</v>
      </c>
      <c r="G482" s="31" t="str">
        <f t="shared" si="49"/>
        <v>姫井亜利沙</v>
      </c>
      <c r="H482" s="31" t="s">
        <v>525</v>
      </c>
      <c r="I482" s="45" t="s">
        <v>48</v>
      </c>
      <c r="J482" s="44">
        <v>1982</v>
      </c>
      <c r="K482" s="137">
        <v>36</v>
      </c>
      <c r="L482" s="136" t="str">
        <f t="shared" si="48"/>
        <v>OK</v>
      </c>
      <c r="M482" s="124" t="s">
        <v>42</v>
      </c>
    </row>
    <row r="483" spans="1:13" ht="13.5">
      <c r="A483" s="31" t="s">
        <v>550</v>
      </c>
      <c r="B483" s="38" t="s">
        <v>552</v>
      </c>
      <c r="C483" s="38" t="s">
        <v>76</v>
      </c>
      <c r="D483" s="31" t="s">
        <v>525</v>
      </c>
      <c r="F483" s="136" t="s">
        <v>550</v>
      </c>
      <c r="G483" s="31" t="str">
        <f t="shared" si="49"/>
        <v>山岡千春</v>
      </c>
      <c r="H483" s="31" t="s">
        <v>525</v>
      </c>
      <c r="I483" s="45" t="s">
        <v>48</v>
      </c>
      <c r="J483" s="44">
        <v>1972</v>
      </c>
      <c r="K483" s="137">
        <v>46</v>
      </c>
      <c r="L483" s="136" t="str">
        <f t="shared" si="48"/>
        <v>OK</v>
      </c>
      <c r="M483" s="124" t="s">
        <v>51</v>
      </c>
    </row>
    <row r="484" spans="1:13" ht="13.5">
      <c r="A484" s="31" t="s">
        <v>551</v>
      </c>
      <c r="B484" s="38" t="s">
        <v>360</v>
      </c>
      <c r="C484" s="38" t="s">
        <v>540</v>
      </c>
      <c r="D484" s="31" t="s">
        <v>525</v>
      </c>
      <c r="F484" s="31" t="s">
        <v>551</v>
      </c>
      <c r="G484" s="31" t="str">
        <f t="shared" si="49"/>
        <v>山口真弓</v>
      </c>
      <c r="H484" s="31" t="s">
        <v>525</v>
      </c>
      <c r="I484" s="45" t="s">
        <v>48</v>
      </c>
      <c r="J484" s="32">
        <v>1985</v>
      </c>
      <c r="K484" s="137">
        <v>33</v>
      </c>
      <c r="L484" s="136" t="str">
        <f t="shared" si="48"/>
        <v>OK</v>
      </c>
      <c r="M484" s="104" t="s">
        <v>86</v>
      </c>
    </row>
    <row r="485" spans="1:13" ht="13.5">
      <c r="A485" s="31" t="s">
        <v>553</v>
      </c>
      <c r="B485" s="124" t="s">
        <v>565</v>
      </c>
      <c r="C485" s="124" t="s">
        <v>566</v>
      </c>
      <c r="D485" s="124" t="s">
        <v>525</v>
      </c>
      <c r="E485" s="124"/>
      <c r="F485" s="181" t="s">
        <v>553</v>
      </c>
      <c r="G485" s="31" t="str">
        <f t="shared" si="49"/>
        <v>上津慶和</v>
      </c>
      <c r="H485" s="124" t="s">
        <v>525</v>
      </c>
      <c r="I485" s="229" t="s">
        <v>41</v>
      </c>
      <c r="J485" s="44">
        <v>1993</v>
      </c>
      <c r="K485" s="137">
        <v>25</v>
      </c>
      <c r="L485" s="136" t="str">
        <f t="shared" si="48"/>
        <v>OK</v>
      </c>
      <c r="M485" s="34" t="s">
        <v>50</v>
      </c>
    </row>
    <row r="486" spans="1:13" ht="13.5">
      <c r="A486" s="31" t="s">
        <v>555</v>
      </c>
      <c r="B486" s="125" t="s">
        <v>556</v>
      </c>
      <c r="C486" s="125" t="s">
        <v>557</v>
      </c>
      <c r="D486" s="31" t="s">
        <v>525</v>
      </c>
      <c r="F486" s="136" t="s">
        <v>555</v>
      </c>
      <c r="G486" s="31" t="str">
        <f t="shared" si="49"/>
        <v>猪飼尚輝</v>
      </c>
      <c r="H486" s="31" t="s">
        <v>525</v>
      </c>
      <c r="I486" s="37" t="s">
        <v>41</v>
      </c>
      <c r="J486" s="44">
        <v>1997</v>
      </c>
      <c r="K486" s="137">
        <v>21</v>
      </c>
      <c r="L486" s="136" t="str">
        <f t="shared" si="48"/>
        <v>OK</v>
      </c>
      <c r="M486" s="34" t="s">
        <v>50</v>
      </c>
    </row>
    <row r="487" spans="1:13" ht="13.5">
      <c r="A487" s="31" t="s">
        <v>558</v>
      </c>
      <c r="B487" s="31" t="s">
        <v>1246</v>
      </c>
      <c r="C487" s="31" t="s">
        <v>568</v>
      </c>
      <c r="D487" s="31" t="s">
        <v>525</v>
      </c>
      <c r="F487" s="31" t="s">
        <v>558</v>
      </c>
      <c r="G487" s="31" t="str">
        <f t="shared" si="49"/>
        <v>岡　栄介</v>
      </c>
      <c r="H487" s="31" t="s">
        <v>525</v>
      </c>
      <c r="I487" s="37" t="s">
        <v>41</v>
      </c>
      <c r="J487" s="32">
        <v>1996</v>
      </c>
      <c r="K487" s="137">
        <v>22</v>
      </c>
      <c r="L487" s="136" t="str">
        <f t="shared" si="48"/>
        <v>OK</v>
      </c>
      <c r="M487" s="34" t="s">
        <v>44</v>
      </c>
    </row>
    <row r="488" spans="1:13" ht="13.5">
      <c r="A488" s="31" t="s">
        <v>561</v>
      </c>
      <c r="B488" s="34" t="s">
        <v>1247</v>
      </c>
      <c r="C488" s="34" t="s">
        <v>1248</v>
      </c>
      <c r="D488" s="31" t="s">
        <v>525</v>
      </c>
      <c r="F488" s="136" t="s">
        <v>561</v>
      </c>
      <c r="G488" s="31" t="str">
        <f t="shared" si="49"/>
        <v>苅和　司</v>
      </c>
      <c r="H488" s="31" t="s">
        <v>525</v>
      </c>
      <c r="I488" s="37" t="s">
        <v>41</v>
      </c>
      <c r="J488" s="44">
        <v>1992</v>
      </c>
      <c r="K488" s="137">
        <v>26</v>
      </c>
      <c r="L488" s="136" t="str">
        <f t="shared" si="48"/>
        <v>OK</v>
      </c>
      <c r="M488" s="34" t="s">
        <v>51</v>
      </c>
    </row>
    <row r="489" spans="1:13" ht="13.5">
      <c r="A489" s="31" t="s">
        <v>564</v>
      </c>
      <c r="B489" s="125" t="s">
        <v>88</v>
      </c>
      <c r="C489" s="125" t="s">
        <v>1249</v>
      </c>
      <c r="D489" s="31" t="s">
        <v>525</v>
      </c>
      <c r="F489" s="136" t="s">
        <v>564</v>
      </c>
      <c r="G489" s="31" t="str">
        <f t="shared" si="49"/>
        <v>山本竜平</v>
      </c>
      <c r="H489" s="31" t="s">
        <v>525</v>
      </c>
      <c r="I489" s="37" t="s">
        <v>41</v>
      </c>
      <c r="J489" s="44">
        <v>1992</v>
      </c>
      <c r="K489" s="137">
        <v>26</v>
      </c>
      <c r="L489" s="136" t="str">
        <f t="shared" si="48"/>
        <v>OK</v>
      </c>
      <c r="M489" s="34" t="s">
        <v>51</v>
      </c>
    </row>
    <row r="490" spans="1:13" ht="13.5">
      <c r="A490" s="31" t="s">
        <v>567</v>
      </c>
      <c r="B490" s="34" t="s">
        <v>1250</v>
      </c>
      <c r="C490" s="34" t="s">
        <v>131</v>
      </c>
      <c r="D490" s="31" t="s">
        <v>525</v>
      </c>
      <c r="F490" s="136" t="s">
        <v>567</v>
      </c>
      <c r="G490" s="31" t="str">
        <f t="shared" si="49"/>
        <v>寺元翔太</v>
      </c>
      <c r="H490" s="31" t="s">
        <v>525</v>
      </c>
      <c r="I490" s="37" t="s">
        <v>41</v>
      </c>
      <c r="J490" s="44">
        <v>1993</v>
      </c>
      <c r="K490" s="137">
        <v>25</v>
      </c>
      <c r="L490" s="136" t="str">
        <f t="shared" si="48"/>
        <v>OK</v>
      </c>
      <c r="M490" s="34" t="s">
        <v>51</v>
      </c>
    </row>
    <row r="491" spans="1:13" ht="13.5">
      <c r="A491" s="31" t="s">
        <v>569</v>
      </c>
      <c r="B491" s="31" t="s">
        <v>685</v>
      </c>
      <c r="C491" s="31" t="s">
        <v>625</v>
      </c>
      <c r="D491" s="31" t="s">
        <v>525</v>
      </c>
      <c r="F491" s="31" t="s">
        <v>569</v>
      </c>
      <c r="G491" s="31" t="str">
        <f t="shared" si="49"/>
        <v>澤村拓哉</v>
      </c>
      <c r="H491" s="31" t="s">
        <v>525</v>
      </c>
      <c r="I491" s="37" t="s">
        <v>41</v>
      </c>
      <c r="J491" s="32">
        <v>1993</v>
      </c>
      <c r="K491" s="137">
        <v>25</v>
      </c>
      <c r="L491" s="136" t="str">
        <f t="shared" si="48"/>
        <v>OK</v>
      </c>
      <c r="M491" s="34" t="s">
        <v>51</v>
      </c>
    </row>
    <row r="492" spans="1:13" ht="13.5">
      <c r="A492" s="31" t="s">
        <v>570</v>
      </c>
      <c r="B492" s="34" t="s">
        <v>595</v>
      </c>
      <c r="C492" s="34" t="s">
        <v>266</v>
      </c>
      <c r="D492" s="31" t="s">
        <v>525</v>
      </c>
      <c r="F492" s="136" t="s">
        <v>570</v>
      </c>
      <c r="G492" s="31" t="str">
        <f t="shared" si="49"/>
        <v>西嶌達也</v>
      </c>
      <c r="H492" s="31" t="s">
        <v>525</v>
      </c>
      <c r="I492" s="37" t="s">
        <v>41</v>
      </c>
      <c r="J492" s="44">
        <v>1989</v>
      </c>
      <c r="K492" s="137">
        <v>29</v>
      </c>
      <c r="L492" s="136" t="str">
        <f t="shared" si="48"/>
        <v>OK</v>
      </c>
      <c r="M492" s="34" t="s">
        <v>50</v>
      </c>
    </row>
    <row r="493" spans="1:13" ht="13.5">
      <c r="A493" s="31" t="s">
        <v>572</v>
      </c>
      <c r="B493" s="125" t="s">
        <v>573</v>
      </c>
      <c r="C493" s="125" t="s">
        <v>1251</v>
      </c>
      <c r="D493" s="31" t="s">
        <v>525</v>
      </c>
      <c r="F493" s="136" t="s">
        <v>572</v>
      </c>
      <c r="G493" s="31" t="str">
        <f t="shared" si="49"/>
        <v>川合　優</v>
      </c>
      <c r="H493" s="31" t="s">
        <v>525</v>
      </c>
      <c r="I493" s="37" t="s">
        <v>41</v>
      </c>
      <c r="J493" s="44">
        <v>1991</v>
      </c>
      <c r="K493" s="137">
        <v>27</v>
      </c>
      <c r="L493" s="136" t="str">
        <f t="shared" si="48"/>
        <v>OK</v>
      </c>
      <c r="M493" s="34" t="s">
        <v>127</v>
      </c>
    </row>
    <row r="494" spans="1:13" ht="13.5">
      <c r="A494" s="31" t="s">
        <v>574</v>
      </c>
      <c r="B494" s="31" t="s">
        <v>583</v>
      </c>
      <c r="C494" s="31" t="s">
        <v>520</v>
      </c>
      <c r="D494" s="31" t="s">
        <v>525</v>
      </c>
      <c r="F494" s="31" t="s">
        <v>574</v>
      </c>
      <c r="G494" s="31" t="str">
        <f t="shared" si="49"/>
        <v>嶋村和彦</v>
      </c>
      <c r="H494" s="31" t="s">
        <v>525</v>
      </c>
      <c r="I494" s="37" t="s">
        <v>41</v>
      </c>
      <c r="J494" s="32">
        <v>1990</v>
      </c>
      <c r="K494" s="137">
        <v>28</v>
      </c>
      <c r="L494" s="136" t="str">
        <f t="shared" si="48"/>
        <v>OK</v>
      </c>
      <c r="M494" s="34" t="s">
        <v>127</v>
      </c>
    </row>
    <row r="495" spans="1:13" ht="13.5">
      <c r="A495" s="31" t="s">
        <v>575</v>
      </c>
      <c r="B495" s="34" t="s">
        <v>585</v>
      </c>
      <c r="C495" s="34" t="s">
        <v>586</v>
      </c>
      <c r="D495" s="31" t="s">
        <v>525</v>
      </c>
      <c r="F495" s="136" t="s">
        <v>575</v>
      </c>
      <c r="G495" s="31" t="str">
        <f t="shared" si="49"/>
        <v>白井秀幸</v>
      </c>
      <c r="H495" s="31" t="s">
        <v>525</v>
      </c>
      <c r="I495" s="37" t="s">
        <v>41</v>
      </c>
      <c r="J495" s="44">
        <v>1988</v>
      </c>
      <c r="K495" s="137">
        <v>30</v>
      </c>
      <c r="L495" s="136" t="str">
        <f t="shared" si="48"/>
        <v>OK</v>
      </c>
      <c r="M495" s="34" t="s">
        <v>138</v>
      </c>
    </row>
    <row r="496" spans="1:13" ht="13.5">
      <c r="A496" s="31" t="s">
        <v>576</v>
      </c>
      <c r="B496" s="125" t="s">
        <v>589</v>
      </c>
      <c r="C496" s="125" t="s">
        <v>590</v>
      </c>
      <c r="D496" s="31" t="s">
        <v>525</v>
      </c>
      <c r="F496" s="136" t="s">
        <v>576</v>
      </c>
      <c r="G496" s="31" t="str">
        <f t="shared" si="49"/>
        <v>津曲崇志</v>
      </c>
      <c r="H496" s="31" t="s">
        <v>525</v>
      </c>
      <c r="I496" s="37" t="s">
        <v>41</v>
      </c>
      <c r="J496" s="44">
        <v>1989</v>
      </c>
      <c r="K496" s="137">
        <v>29</v>
      </c>
      <c r="L496" s="136" t="str">
        <f t="shared" si="48"/>
        <v>OK</v>
      </c>
      <c r="M496" s="34" t="s">
        <v>138</v>
      </c>
    </row>
    <row r="497" spans="1:13" ht="13.5">
      <c r="A497" s="31" t="s">
        <v>577</v>
      </c>
      <c r="B497" s="125" t="s">
        <v>360</v>
      </c>
      <c r="C497" s="125" t="s">
        <v>605</v>
      </c>
      <c r="D497" s="31" t="s">
        <v>525</v>
      </c>
      <c r="F497" s="136" t="s">
        <v>577</v>
      </c>
      <c r="G497" s="31" t="str">
        <f t="shared" si="49"/>
        <v>山口稔貴</v>
      </c>
      <c r="H497" s="31" t="s">
        <v>525</v>
      </c>
      <c r="I497" s="37" t="s">
        <v>41</v>
      </c>
      <c r="J497" s="44">
        <v>1988</v>
      </c>
      <c r="K497" s="137">
        <v>30</v>
      </c>
      <c r="L497" s="136" t="str">
        <f t="shared" si="48"/>
        <v>OK</v>
      </c>
      <c r="M497" s="104" t="s">
        <v>86</v>
      </c>
    </row>
    <row r="498" spans="1:13" ht="13.5">
      <c r="A498" s="31" t="s">
        <v>579</v>
      </c>
      <c r="B498" s="34" t="s">
        <v>1252</v>
      </c>
      <c r="C498" s="34" t="s">
        <v>1253</v>
      </c>
      <c r="D498" s="31" t="s">
        <v>525</v>
      </c>
      <c r="F498" s="136" t="s">
        <v>579</v>
      </c>
      <c r="G498" s="31" t="str">
        <f t="shared" si="49"/>
        <v>越智友基</v>
      </c>
      <c r="H498" s="31" t="s">
        <v>525</v>
      </c>
      <c r="I498" s="37" t="s">
        <v>41</v>
      </c>
      <c r="J498" s="44">
        <v>1987</v>
      </c>
      <c r="K498" s="137">
        <v>31</v>
      </c>
      <c r="L498" s="136" t="str">
        <f t="shared" si="48"/>
        <v>OK</v>
      </c>
      <c r="M498" s="34" t="s">
        <v>135</v>
      </c>
    </row>
    <row r="499" spans="1:13" ht="13.5">
      <c r="A499" s="31" t="s">
        <v>582</v>
      </c>
      <c r="B499" s="31" t="s">
        <v>1254</v>
      </c>
      <c r="C499" s="31" t="s">
        <v>1255</v>
      </c>
      <c r="D499" s="31" t="s">
        <v>525</v>
      </c>
      <c r="F499" s="31" t="s">
        <v>582</v>
      </c>
      <c r="G499" s="31" t="str">
        <f t="shared" si="49"/>
        <v>辻本将士</v>
      </c>
      <c r="H499" s="31" t="s">
        <v>525</v>
      </c>
      <c r="I499" s="37" t="s">
        <v>41</v>
      </c>
      <c r="J499" s="32">
        <v>1986</v>
      </c>
      <c r="K499" s="137">
        <v>32</v>
      </c>
      <c r="L499" s="136" t="str">
        <f t="shared" si="48"/>
        <v>OK</v>
      </c>
      <c r="M499" s="34" t="s">
        <v>135</v>
      </c>
    </row>
    <row r="500" spans="1:13" ht="13.5">
      <c r="A500" s="31" t="s">
        <v>584</v>
      </c>
      <c r="B500" s="34" t="s">
        <v>1256</v>
      </c>
      <c r="C500" s="34" t="s">
        <v>1257</v>
      </c>
      <c r="D500" s="31" t="s">
        <v>525</v>
      </c>
      <c r="F500" s="136" t="s">
        <v>584</v>
      </c>
      <c r="G500" s="31" t="str">
        <f t="shared" si="49"/>
        <v>原智則</v>
      </c>
      <c r="H500" s="31" t="s">
        <v>525</v>
      </c>
      <c r="I500" s="37" t="s">
        <v>41</v>
      </c>
      <c r="J500" s="44">
        <v>1969</v>
      </c>
      <c r="K500" s="137">
        <v>49</v>
      </c>
      <c r="L500" s="136" t="str">
        <f t="shared" si="48"/>
        <v>OK</v>
      </c>
      <c r="M500" s="34" t="s">
        <v>249</v>
      </c>
    </row>
    <row r="501" spans="1:13" ht="13.5">
      <c r="A501" s="31" t="s">
        <v>587</v>
      </c>
      <c r="B501" s="125" t="s">
        <v>1258</v>
      </c>
      <c r="C501" s="125" t="s">
        <v>1259</v>
      </c>
      <c r="D501" s="31" t="s">
        <v>525</v>
      </c>
      <c r="F501" s="136" t="s">
        <v>587</v>
      </c>
      <c r="G501" s="31" t="str">
        <f t="shared" si="49"/>
        <v>小田紀彦</v>
      </c>
      <c r="H501" s="31" t="s">
        <v>525</v>
      </c>
      <c r="I501" s="37" t="s">
        <v>41</v>
      </c>
      <c r="J501" s="44">
        <v>1984</v>
      </c>
      <c r="K501" s="137">
        <v>34</v>
      </c>
      <c r="L501" s="136" t="str">
        <f t="shared" si="48"/>
        <v>OK</v>
      </c>
      <c r="M501" s="34" t="s">
        <v>135</v>
      </c>
    </row>
    <row r="502" spans="1:13" ht="13.5">
      <c r="A502" s="31" t="s">
        <v>588</v>
      </c>
      <c r="B502" s="34" t="s">
        <v>1260</v>
      </c>
      <c r="C502" s="34" t="s">
        <v>1261</v>
      </c>
      <c r="D502" s="31" t="s">
        <v>525</v>
      </c>
      <c r="F502" s="136" t="s">
        <v>588</v>
      </c>
      <c r="G502" s="31" t="str">
        <f t="shared" si="49"/>
        <v>ピーターリーダー</v>
      </c>
      <c r="H502" s="31" t="s">
        <v>525</v>
      </c>
      <c r="I502" s="37" t="s">
        <v>41</v>
      </c>
      <c r="J502" s="44">
        <v>1981</v>
      </c>
      <c r="K502" s="137">
        <v>37</v>
      </c>
      <c r="L502" s="136" t="str">
        <f t="shared" si="48"/>
        <v>OK</v>
      </c>
      <c r="M502" s="34" t="s">
        <v>127</v>
      </c>
    </row>
    <row r="503" spans="1:13" ht="13.5">
      <c r="A503" s="31" t="s">
        <v>591</v>
      </c>
      <c r="B503" s="31" t="s">
        <v>1262</v>
      </c>
      <c r="C503" s="31" t="s">
        <v>1263</v>
      </c>
      <c r="D503" s="31" t="s">
        <v>525</v>
      </c>
      <c r="F503" s="31" t="s">
        <v>591</v>
      </c>
      <c r="G503" s="31" t="str">
        <f t="shared" si="49"/>
        <v>鍋内雄樹</v>
      </c>
      <c r="H503" s="31" t="s">
        <v>525</v>
      </c>
      <c r="I503" s="37" t="s">
        <v>41</v>
      </c>
      <c r="J503" s="32">
        <v>1990</v>
      </c>
      <c r="K503" s="137">
        <v>28</v>
      </c>
      <c r="L503" s="136" t="str">
        <f t="shared" si="48"/>
        <v>OK</v>
      </c>
      <c r="M503" s="34" t="s">
        <v>127</v>
      </c>
    </row>
    <row r="504" spans="1:13" ht="13.5">
      <c r="A504" s="31" t="s">
        <v>594</v>
      </c>
      <c r="B504" s="34" t="s">
        <v>559</v>
      </c>
      <c r="C504" s="34" t="s">
        <v>560</v>
      </c>
      <c r="D504" s="31" t="s">
        <v>525</v>
      </c>
      <c r="F504" s="136" t="s">
        <v>594</v>
      </c>
      <c r="G504" s="31" t="str">
        <f t="shared" si="49"/>
        <v>石内伸幸</v>
      </c>
      <c r="H504" s="31" t="s">
        <v>525</v>
      </c>
      <c r="I504" s="37" t="s">
        <v>41</v>
      </c>
      <c r="J504" s="44">
        <v>1981</v>
      </c>
      <c r="K504" s="137">
        <v>37</v>
      </c>
      <c r="L504" s="136" t="str">
        <f t="shared" si="48"/>
        <v>OK</v>
      </c>
      <c r="M504" s="34" t="s">
        <v>51</v>
      </c>
    </row>
    <row r="505" spans="1:13" ht="13.5">
      <c r="A505" s="31" t="s">
        <v>596</v>
      </c>
      <c r="B505" s="125" t="s">
        <v>562</v>
      </c>
      <c r="C505" s="125" t="s">
        <v>563</v>
      </c>
      <c r="D505" s="31" t="s">
        <v>525</v>
      </c>
      <c r="F505" s="136" t="s">
        <v>596</v>
      </c>
      <c r="G505" s="31" t="str">
        <f t="shared" si="49"/>
        <v>上原義弘</v>
      </c>
      <c r="H505" s="31" t="s">
        <v>525</v>
      </c>
      <c r="I505" s="37" t="s">
        <v>41</v>
      </c>
      <c r="J505" s="44">
        <v>1974</v>
      </c>
      <c r="K505" s="137">
        <v>44</v>
      </c>
      <c r="L505" s="136" t="str">
        <f t="shared" si="48"/>
        <v>OK</v>
      </c>
      <c r="M505" s="34" t="s">
        <v>42</v>
      </c>
    </row>
    <row r="506" spans="1:13" ht="13.5">
      <c r="A506" s="31" t="s">
        <v>599</v>
      </c>
      <c r="B506" s="31" t="s">
        <v>531</v>
      </c>
      <c r="C506" s="31" t="s">
        <v>571</v>
      </c>
      <c r="D506" s="31" t="s">
        <v>525</v>
      </c>
      <c r="F506" s="31" t="s">
        <v>599</v>
      </c>
      <c r="G506" s="31" t="str">
        <f t="shared" si="49"/>
        <v>片桐靖之</v>
      </c>
      <c r="H506" s="31" t="s">
        <v>525</v>
      </c>
      <c r="I506" s="37" t="s">
        <v>41</v>
      </c>
      <c r="J506" s="32">
        <v>1976</v>
      </c>
      <c r="K506" s="137">
        <v>42</v>
      </c>
      <c r="L506" s="136" t="str">
        <f t="shared" si="48"/>
        <v>OK</v>
      </c>
      <c r="M506" s="124" t="s">
        <v>42</v>
      </c>
    </row>
    <row r="507" spans="1:13" ht="13.5">
      <c r="A507" s="31" t="s">
        <v>600</v>
      </c>
      <c r="B507" s="34" t="s">
        <v>554</v>
      </c>
      <c r="C507" s="34" t="s">
        <v>578</v>
      </c>
      <c r="D507" s="31" t="s">
        <v>525</v>
      </c>
      <c r="F507" s="136" t="s">
        <v>600</v>
      </c>
      <c r="G507" s="31" t="str">
        <f t="shared" si="49"/>
        <v>鹿野雄大</v>
      </c>
      <c r="H507" s="31" t="s">
        <v>525</v>
      </c>
      <c r="I507" s="37" t="s">
        <v>41</v>
      </c>
      <c r="J507" s="44">
        <v>1991</v>
      </c>
      <c r="K507" s="137">
        <v>27</v>
      </c>
      <c r="L507" s="136" t="str">
        <f t="shared" si="48"/>
        <v>OK</v>
      </c>
      <c r="M507" s="34" t="s">
        <v>42</v>
      </c>
    </row>
    <row r="508" spans="1:13" ht="13.5">
      <c r="A508" s="31" t="s">
        <v>602</v>
      </c>
      <c r="B508" s="125" t="s">
        <v>580</v>
      </c>
      <c r="C508" s="125" t="s">
        <v>581</v>
      </c>
      <c r="D508" s="31" t="s">
        <v>525</v>
      </c>
      <c r="F508" s="136" t="s">
        <v>602</v>
      </c>
      <c r="G508" s="31" t="str">
        <f t="shared" si="49"/>
        <v>澁谷晃大</v>
      </c>
      <c r="H508" s="31" t="s">
        <v>525</v>
      </c>
      <c r="I508" s="37" t="s">
        <v>41</v>
      </c>
      <c r="J508" s="44">
        <v>1996</v>
      </c>
      <c r="K508" s="137">
        <v>22</v>
      </c>
      <c r="L508" s="136" t="str">
        <f aca="true" t="shared" si="50" ref="L508:L571">IF(G508="","",IF(COUNTIF($G$3:$G$643,G508)&gt;1,"2重登録","OK"))</f>
        <v>OK</v>
      </c>
      <c r="M508" s="34" t="s">
        <v>42</v>
      </c>
    </row>
    <row r="509" spans="1:13" ht="13.5">
      <c r="A509" s="31" t="s">
        <v>604</v>
      </c>
      <c r="B509" s="34" t="s">
        <v>57</v>
      </c>
      <c r="C509" s="34" t="s">
        <v>1264</v>
      </c>
      <c r="D509" s="31" t="s">
        <v>525</v>
      </c>
      <c r="F509" s="136" t="s">
        <v>604</v>
      </c>
      <c r="G509" s="31" t="str">
        <f t="shared" si="49"/>
        <v>谷口　孟</v>
      </c>
      <c r="H509" s="31" t="s">
        <v>525</v>
      </c>
      <c r="I509" s="37" t="s">
        <v>41</v>
      </c>
      <c r="J509" s="44">
        <v>1992</v>
      </c>
      <c r="K509" s="137">
        <v>26</v>
      </c>
      <c r="L509" s="136" t="str">
        <f t="shared" si="50"/>
        <v>OK</v>
      </c>
      <c r="M509" s="34" t="s">
        <v>50</v>
      </c>
    </row>
    <row r="510" spans="1:13" ht="13.5">
      <c r="A510" s="31" t="s">
        <v>606</v>
      </c>
      <c r="B510" s="34" t="s">
        <v>592</v>
      </c>
      <c r="C510" s="34" t="s">
        <v>1265</v>
      </c>
      <c r="D510" s="31" t="s">
        <v>525</v>
      </c>
      <c r="F510" s="136" t="s">
        <v>606</v>
      </c>
      <c r="G510" s="31" t="str">
        <f t="shared" si="49"/>
        <v>中尾　巧</v>
      </c>
      <c r="H510" s="31" t="s">
        <v>525</v>
      </c>
      <c r="I510" s="37" t="s">
        <v>41</v>
      </c>
      <c r="J510" s="44">
        <v>1983</v>
      </c>
      <c r="K510" s="137">
        <v>35</v>
      </c>
      <c r="L510" s="136" t="str">
        <f t="shared" si="50"/>
        <v>OK</v>
      </c>
      <c r="M510" s="124" t="s">
        <v>593</v>
      </c>
    </row>
    <row r="511" spans="1:13" ht="13.5">
      <c r="A511" s="31" t="s">
        <v>607</v>
      </c>
      <c r="B511" s="34" t="s">
        <v>597</v>
      </c>
      <c r="C511" s="34" t="s">
        <v>598</v>
      </c>
      <c r="D511" s="31" t="s">
        <v>525</v>
      </c>
      <c r="F511" s="136" t="s">
        <v>607</v>
      </c>
      <c r="G511" s="31" t="str">
        <f t="shared" si="49"/>
        <v>野村良平</v>
      </c>
      <c r="H511" s="31" t="s">
        <v>525</v>
      </c>
      <c r="I511" s="37" t="s">
        <v>41</v>
      </c>
      <c r="J511" s="44">
        <v>1989</v>
      </c>
      <c r="K511" s="137">
        <v>29</v>
      </c>
      <c r="L511" s="136" t="str">
        <f t="shared" si="50"/>
        <v>OK</v>
      </c>
      <c r="M511" s="124" t="s">
        <v>339</v>
      </c>
    </row>
    <row r="512" spans="1:13" ht="13.5">
      <c r="A512" s="31" t="s">
        <v>757</v>
      </c>
      <c r="B512" s="34" t="s">
        <v>601</v>
      </c>
      <c r="C512" s="34" t="s">
        <v>1266</v>
      </c>
      <c r="D512" s="31" t="s">
        <v>525</v>
      </c>
      <c r="F512" s="136" t="s">
        <v>757</v>
      </c>
      <c r="G512" s="31" t="str">
        <f t="shared" si="49"/>
        <v>東山　博</v>
      </c>
      <c r="H512" s="31" t="s">
        <v>525</v>
      </c>
      <c r="I512" s="37" t="s">
        <v>41</v>
      </c>
      <c r="J512" s="44">
        <v>1964</v>
      </c>
      <c r="K512" s="137">
        <v>54</v>
      </c>
      <c r="L512" s="136" t="str">
        <f t="shared" si="50"/>
        <v>OK</v>
      </c>
      <c r="M512" s="124" t="s">
        <v>42</v>
      </c>
    </row>
    <row r="513" spans="1:13" ht="13.5">
      <c r="A513" s="31" t="s">
        <v>758</v>
      </c>
      <c r="B513" s="34" t="s">
        <v>203</v>
      </c>
      <c r="C513" s="34" t="s">
        <v>603</v>
      </c>
      <c r="D513" s="31" t="s">
        <v>525</v>
      </c>
      <c r="F513" s="136" t="s">
        <v>758</v>
      </c>
      <c r="G513" s="31" t="str">
        <f t="shared" si="49"/>
        <v>松本遼太郎</v>
      </c>
      <c r="H513" s="31" t="s">
        <v>525</v>
      </c>
      <c r="I513" s="37" t="s">
        <v>41</v>
      </c>
      <c r="J513" s="44">
        <v>1991</v>
      </c>
      <c r="K513" s="137">
        <v>27</v>
      </c>
      <c r="L513" s="136" t="str">
        <f t="shared" si="50"/>
        <v>OK</v>
      </c>
      <c r="M513" s="124" t="s">
        <v>42</v>
      </c>
    </row>
    <row r="514" spans="1:13" ht="13.5">
      <c r="A514" s="31" t="s">
        <v>759</v>
      </c>
      <c r="B514" s="34" t="s">
        <v>1267</v>
      </c>
      <c r="C514" s="34" t="s">
        <v>1268</v>
      </c>
      <c r="D514" s="31" t="s">
        <v>525</v>
      </c>
      <c r="F514" s="136" t="s">
        <v>759</v>
      </c>
      <c r="G514" s="31" t="str">
        <f t="shared" si="49"/>
        <v>若森裕生</v>
      </c>
      <c r="H514" s="31" t="s">
        <v>525</v>
      </c>
      <c r="I514" s="37" t="s">
        <v>41</v>
      </c>
      <c r="J514" s="44">
        <v>1989</v>
      </c>
      <c r="K514" s="137">
        <v>29</v>
      </c>
      <c r="L514" s="136" t="str">
        <f t="shared" si="50"/>
        <v>OK</v>
      </c>
      <c r="M514" s="124" t="s">
        <v>51</v>
      </c>
    </row>
    <row r="515" spans="1:13" ht="13.5">
      <c r="A515" s="31" t="s">
        <v>760</v>
      </c>
      <c r="B515" s="34" t="s">
        <v>1269</v>
      </c>
      <c r="C515" s="34" t="s">
        <v>1270</v>
      </c>
      <c r="D515" s="31" t="s">
        <v>525</v>
      </c>
      <c r="F515" s="136" t="s">
        <v>760</v>
      </c>
      <c r="G515" s="31" t="str">
        <f t="shared" si="49"/>
        <v>松岡宗隆</v>
      </c>
      <c r="H515" s="31" t="s">
        <v>525</v>
      </c>
      <c r="I515" s="37" t="s">
        <v>41</v>
      </c>
      <c r="J515" s="44">
        <v>1988</v>
      </c>
      <c r="K515" s="137">
        <v>30</v>
      </c>
      <c r="L515" s="136" t="str">
        <f t="shared" si="50"/>
        <v>OK</v>
      </c>
      <c r="M515" s="124" t="s">
        <v>51</v>
      </c>
    </row>
    <row r="516" spans="1:13" ht="13.5">
      <c r="A516" s="31" t="s">
        <v>762</v>
      </c>
      <c r="B516" s="34" t="s">
        <v>173</v>
      </c>
      <c r="C516" s="34" t="s">
        <v>628</v>
      </c>
      <c r="D516" s="31" t="s">
        <v>525</v>
      </c>
      <c r="F516" s="136" t="s">
        <v>762</v>
      </c>
      <c r="G516" s="31" t="str">
        <f t="shared" si="49"/>
        <v>高橋和也</v>
      </c>
      <c r="H516" s="31" t="s">
        <v>525</v>
      </c>
      <c r="I516" s="37" t="s">
        <v>41</v>
      </c>
      <c r="J516" s="44">
        <v>1994</v>
      </c>
      <c r="K516" s="137">
        <v>24</v>
      </c>
      <c r="L516" s="136" t="str">
        <f t="shared" si="50"/>
        <v>OK</v>
      </c>
      <c r="M516" s="124" t="s">
        <v>51</v>
      </c>
    </row>
    <row r="517" spans="1:13" ht="13.5">
      <c r="A517" s="31" t="s">
        <v>763</v>
      </c>
      <c r="B517" s="124" t="s">
        <v>1271</v>
      </c>
      <c r="C517" s="124" t="s">
        <v>1272</v>
      </c>
      <c r="D517" s="124" t="s">
        <v>525</v>
      </c>
      <c r="E517" s="124"/>
      <c r="F517" s="181" t="s">
        <v>763</v>
      </c>
      <c r="G517" s="31" t="str">
        <f t="shared" si="49"/>
        <v>國領　誠</v>
      </c>
      <c r="H517" s="124" t="s">
        <v>525</v>
      </c>
      <c r="I517" s="229" t="s">
        <v>41</v>
      </c>
      <c r="J517" s="44">
        <v>1972</v>
      </c>
      <c r="K517" s="137">
        <v>46</v>
      </c>
      <c r="L517" s="136" t="str">
        <f t="shared" si="50"/>
        <v>OK</v>
      </c>
      <c r="M517" s="124" t="s">
        <v>42</v>
      </c>
    </row>
    <row r="518" spans="1:13" ht="13.5">
      <c r="A518" s="31" t="s">
        <v>1273</v>
      </c>
      <c r="B518" s="124" t="s">
        <v>88</v>
      </c>
      <c r="C518" s="124" t="s">
        <v>1274</v>
      </c>
      <c r="D518" s="124" t="s">
        <v>525</v>
      </c>
      <c r="E518" s="124"/>
      <c r="F518" s="181" t="s">
        <v>1273</v>
      </c>
      <c r="G518" s="31" t="str">
        <f t="shared" si="49"/>
        <v>山本健治</v>
      </c>
      <c r="H518" s="124" t="s">
        <v>525</v>
      </c>
      <c r="I518" s="229" t="s">
        <v>41</v>
      </c>
      <c r="J518" s="44">
        <v>1971</v>
      </c>
      <c r="K518" s="137">
        <v>47</v>
      </c>
      <c r="L518" s="136" t="str">
        <f t="shared" si="50"/>
        <v>OK</v>
      </c>
      <c r="M518" s="124" t="s">
        <v>42</v>
      </c>
    </row>
    <row r="519" spans="1:13" ht="13.5">
      <c r="A519" s="31" t="s">
        <v>1275</v>
      </c>
      <c r="B519" s="124" t="s">
        <v>1276</v>
      </c>
      <c r="C519" s="124" t="s">
        <v>1277</v>
      </c>
      <c r="D519" s="124" t="s">
        <v>525</v>
      </c>
      <c r="E519" s="124"/>
      <c r="F519" s="181" t="s">
        <v>1275</v>
      </c>
      <c r="G519" s="31" t="str">
        <f t="shared" si="49"/>
        <v>吉川孝次</v>
      </c>
      <c r="H519" s="124" t="s">
        <v>525</v>
      </c>
      <c r="I519" s="229" t="s">
        <v>41</v>
      </c>
      <c r="J519" s="44">
        <v>1976</v>
      </c>
      <c r="K519" s="137">
        <v>42</v>
      </c>
      <c r="L519" s="136" t="str">
        <f t="shared" si="50"/>
        <v>OK</v>
      </c>
      <c r="M519" s="124" t="s">
        <v>42</v>
      </c>
    </row>
    <row r="520" spans="1:13" ht="13.5">
      <c r="A520" s="31" t="s">
        <v>1278</v>
      </c>
      <c r="B520" s="124" t="s">
        <v>1279</v>
      </c>
      <c r="C520" s="124" t="s">
        <v>1280</v>
      </c>
      <c r="D520" s="124" t="s">
        <v>525</v>
      </c>
      <c r="E520" s="124"/>
      <c r="F520" s="181" t="s">
        <v>1278</v>
      </c>
      <c r="G520" s="31" t="str">
        <f t="shared" si="49"/>
        <v>清川智輝</v>
      </c>
      <c r="H520" s="124" t="s">
        <v>525</v>
      </c>
      <c r="I520" s="229" t="s">
        <v>41</v>
      </c>
      <c r="J520" s="44">
        <v>1988</v>
      </c>
      <c r="K520" s="137">
        <v>30</v>
      </c>
      <c r="L520" s="136" t="str">
        <f t="shared" si="50"/>
        <v>OK</v>
      </c>
      <c r="M520" s="124" t="s">
        <v>50</v>
      </c>
    </row>
    <row r="521" spans="1:13" ht="13.5">
      <c r="A521" s="31" t="s">
        <v>1281</v>
      </c>
      <c r="B521" s="124" t="s">
        <v>1282</v>
      </c>
      <c r="C521" s="124" t="s">
        <v>1283</v>
      </c>
      <c r="D521" s="124" t="s">
        <v>525</v>
      </c>
      <c r="E521" s="124"/>
      <c r="F521" s="181" t="s">
        <v>1281</v>
      </c>
      <c r="G521" s="31" t="str">
        <f t="shared" si="49"/>
        <v>東　佑樹</v>
      </c>
      <c r="H521" s="124" t="s">
        <v>525</v>
      </c>
      <c r="I521" s="229" t="s">
        <v>41</v>
      </c>
      <c r="J521" s="44">
        <v>1985</v>
      </c>
      <c r="K521" s="137">
        <v>33</v>
      </c>
      <c r="L521" s="136" t="str">
        <f t="shared" si="50"/>
        <v>OK</v>
      </c>
      <c r="M521" s="124" t="s">
        <v>135</v>
      </c>
    </row>
    <row r="522" spans="1:13" ht="13.5">
      <c r="A522" s="31" t="s">
        <v>1367</v>
      </c>
      <c r="B522" s="34" t="s">
        <v>977</v>
      </c>
      <c r="C522" s="34" t="s">
        <v>1368</v>
      </c>
      <c r="D522" s="31" t="s">
        <v>1369</v>
      </c>
      <c r="F522" s="136" t="str">
        <f>A522</f>
        <v>て５１</v>
      </c>
      <c r="G522" s="31" t="str">
        <f>B522&amp;C522</f>
        <v>鈴木智彦</v>
      </c>
      <c r="H522" s="37" t="s">
        <v>1369</v>
      </c>
      <c r="I522" s="37" t="s">
        <v>882</v>
      </c>
      <c r="J522" s="44">
        <v>1981</v>
      </c>
      <c r="K522" s="137">
        <f>IF(J522="","",(2019-J522))</f>
        <v>38</v>
      </c>
      <c r="L522" s="136" t="e">
        <f>#N/A</f>
        <v>#N/A</v>
      </c>
      <c r="M522" s="124" t="s">
        <v>1370</v>
      </c>
    </row>
    <row r="523" spans="1:13" ht="13.5">
      <c r="A523" s="31" t="s">
        <v>1371</v>
      </c>
      <c r="B523" s="34" t="s">
        <v>43</v>
      </c>
      <c r="C523" s="34" t="s">
        <v>1372</v>
      </c>
      <c r="D523" s="31" t="s">
        <v>1369</v>
      </c>
      <c r="F523" s="136" t="str">
        <f>A523</f>
        <v>て５２</v>
      </c>
      <c r="G523" s="31" t="str">
        <f>B523&amp;C523</f>
        <v>青木知里</v>
      </c>
      <c r="H523" s="37" t="s">
        <v>1369</v>
      </c>
      <c r="I523" s="37" t="s">
        <v>48</v>
      </c>
      <c r="J523" s="44">
        <v>1992</v>
      </c>
      <c r="K523" s="137">
        <f>IF(J523="","",(2019-J523))</f>
        <v>27</v>
      </c>
      <c r="L523" s="136" t="str">
        <f>IF(G523="","",IF(COUNTIF($G$5:$G$678,G523)&gt;1,"2重登録","OK"))</f>
        <v>OK</v>
      </c>
      <c r="M523" s="124" t="s">
        <v>42</v>
      </c>
    </row>
    <row r="524" spans="2:13" ht="13.5">
      <c r="B524" s="104"/>
      <c r="C524" s="104"/>
      <c r="F524" s="136"/>
      <c r="I524" s="126"/>
      <c r="J524" s="44"/>
      <c r="K524" s="137"/>
      <c r="L524" s="136">
        <f t="shared" si="50"/>
      </c>
      <c r="M524" s="124"/>
    </row>
    <row r="525" spans="2:13" ht="13.5">
      <c r="B525" s="104"/>
      <c r="C525" s="104"/>
      <c r="F525" s="136"/>
      <c r="I525" s="126"/>
      <c r="J525" s="44"/>
      <c r="K525" s="137"/>
      <c r="L525" s="136">
        <f t="shared" si="50"/>
      </c>
      <c r="M525" s="124"/>
    </row>
    <row r="526" spans="1:13" s="230" customFormat="1" ht="13.5">
      <c r="A526" s="169"/>
      <c r="B526" s="818" t="s">
        <v>608</v>
      </c>
      <c r="C526" s="818"/>
      <c r="D526" s="818" t="s">
        <v>609</v>
      </c>
      <c r="E526" s="818"/>
      <c r="F526" s="818"/>
      <c r="G526" s="818"/>
      <c r="H526" s="169"/>
      <c r="I526" s="169"/>
      <c r="J526" s="143"/>
      <c r="K526" s="169"/>
      <c r="L526" s="136">
        <f t="shared" si="50"/>
      </c>
      <c r="M526" s="169"/>
    </row>
    <row r="527" spans="1:13" s="230" customFormat="1" ht="13.5">
      <c r="A527" s="169"/>
      <c r="B527" s="818"/>
      <c r="C527" s="818"/>
      <c r="D527" s="818"/>
      <c r="E527" s="818"/>
      <c r="F527" s="818"/>
      <c r="G527" s="818"/>
      <c r="H527" s="169"/>
      <c r="I527" s="169"/>
      <c r="J527" s="143"/>
      <c r="K527" s="169"/>
      <c r="L527" s="136">
        <f t="shared" si="50"/>
      </c>
      <c r="M527" s="169"/>
    </row>
    <row r="528" spans="1:15" s="147" customFormat="1" ht="13.5">
      <c r="A528" s="125"/>
      <c r="B528" s="125" t="s">
        <v>610</v>
      </c>
      <c r="C528" s="125"/>
      <c r="D528" s="31"/>
      <c r="E528" s="125"/>
      <c r="F528" s="231"/>
      <c r="G528" s="232" t="s">
        <v>37</v>
      </c>
      <c r="H528" s="232" t="s">
        <v>38</v>
      </c>
      <c r="I528" s="125"/>
      <c r="J528" s="153"/>
      <c r="K528" s="227"/>
      <c r="L528" s="136"/>
      <c r="M528" s="31"/>
      <c r="N528" s="232"/>
      <c r="O528" s="232"/>
    </row>
    <row r="529" spans="1:13" s="147" customFormat="1" ht="13.5">
      <c r="A529" s="125"/>
      <c r="B529" s="822" t="s">
        <v>611</v>
      </c>
      <c r="C529" s="822"/>
      <c r="D529" s="31"/>
      <c r="E529" s="125"/>
      <c r="F529" s="231">
        <f>A529</f>
        <v>0</v>
      </c>
      <c r="G529" s="33">
        <f>COUNTIF(M530:M577,"東近江市")</f>
        <v>5</v>
      </c>
      <c r="H529" s="799">
        <f>(G529/RIGHT(A576,2))</f>
        <v>0.10638297872340426</v>
      </c>
      <c r="I529" s="799"/>
      <c r="J529" s="799"/>
      <c r="K529" s="227"/>
      <c r="L529" s="136" t="str">
        <f t="shared" si="50"/>
        <v>OK</v>
      </c>
      <c r="M529" s="31"/>
    </row>
    <row r="530" spans="1:13" s="147" customFormat="1" ht="14.25">
      <c r="A530" s="155" t="s">
        <v>1284</v>
      </c>
      <c r="B530" s="133" t="s">
        <v>1285</v>
      </c>
      <c r="C530" s="133" t="s">
        <v>1286</v>
      </c>
      <c r="D530" s="125" t="s">
        <v>610</v>
      </c>
      <c r="E530" s="155"/>
      <c r="F530" s="231" t="str">
        <f>A530</f>
        <v>う０１</v>
      </c>
      <c r="G530" s="147" t="str">
        <f aca="true" t="shared" si="51" ref="G530:G576">B530&amp;C530</f>
        <v>池上浩幸</v>
      </c>
      <c r="H530" s="125" t="s">
        <v>768</v>
      </c>
      <c r="I530" s="125" t="s">
        <v>41</v>
      </c>
      <c r="J530" s="233">
        <v>1965</v>
      </c>
      <c r="K530" s="227">
        <f aca="true" t="shared" si="52" ref="K530:K576">2019-J530</f>
        <v>54</v>
      </c>
      <c r="L530" s="136" t="str">
        <f t="shared" si="50"/>
        <v>OK</v>
      </c>
      <c r="M530" s="234" t="s">
        <v>815</v>
      </c>
    </row>
    <row r="531" spans="1:13" s="147" customFormat="1" ht="13.5">
      <c r="A531" s="155" t="s">
        <v>612</v>
      </c>
      <c r="B531" s="147" t="s">
        <v>773</v>
      </c>
      <c r="C531" s="147" t="s">
        <v>774</v>
      </c>
      <c r="D531" s="125" t="s">
        <v>610</v>
      </c>
      <c r="F531" s="231" t="str">
        <f aca="true" t="shared" si="53" ref="F531:F576">A531</f>
        <v>う０２</v>
      </c>
      <c r="G531" s="147" t="str">
        <f t="shared" si="51"/>
        <v>石岡良典</v>
      </c>
      <c r="H531" s="125" t="s">
        <v>768</v>
      </c>
      <c r="I531" s="125" t="s">
        <v>701</v>
      </c>
      <c r="J531" s="145">
        <v>1978</v>
      </c>
      <c r="K531" s="227">
        <f t="shared" si="52"/>
        <v>41</v>
      </c>
      <c r="L531" s="136" t="str">
        <f t="shared" si="50"/>
        <v>OK</v>
      </c>
      <c r="M531" s="147" t="s">
        <v>49</v>
      </c>
    </row>
    <row r="532" spans="1:20" s="147" customFormat="1" ht="13.5">
      <c r="A532" s="155" t="s">
        <v>615</v>
      </c>
      <c r="B532" s="147" t="s">
        <v>1287</v>
      </c>
      <c r="C532" s="147" t="s">
        <v>1288</v>
      </c>
      <c r="D532" s="125" t="s">
        <v>610</v>
      </c>
      <c r="F532" s="231" t="str">
        <f t="shared" si="53"/>
        <v>う０３</v>
      </c>
      <c r="G532" s="31" t="str">
        <f t="shared" si="51"/>
        <v>小倉俊郎</v>
      </c>
      <c r="H532" s="125" t="s">
        <v>768</v>
      </c>
      <c r="I532" s="125" t="s">
        <v>701</v>
      </c>
      <c r="J532" s="145">
        <v>1959</v>
      </c>
      <c r="K532" s="227">
        <f t="shared" si="52"/>
        <v>60</v>
      </c>
      <c r="L532" s="136" t="str">
        <f t="shared" si="50"/>
        <v>OK</v>
      </c>
      <c r="M532" s="235" t="s">
        <v>692</v>
      </c>
      <c r="N532" s="169"/>
      <c r="O532" s="169"/>
      <c r="P532" s="169"/>
      <c r="Q532" s="169"/>
      <c r="R532" s="169"/>
      <c r="S532" s="169"/>
      <c r="T532" s="168"/>
    </row>
    <row r="533" spans="1:13" s="147" customFormat="1" ht="14.25">
      <c r="A533" s="155" t="s">
        <v>616</v>
      </c>
      <c r="B533" s="134" t="s">
        <v>1289</v>
      </c>
      <c r="C533" s="134" t="s">
        <v>1290</v>
      </c>
      <c r="D533" s="125" t="s">
        <v>610</v>
      </c>
      <c r="E533" s="155"/>
      <c r="F533" s="231" t="str">
        <f t="shared" si="53"/>
        <v>う０４</v>
      </c>
      <c r="G533" s="147" t="str">
        <f t="shared" si="51"/>
        <v>片岡一寿</v>
      </c>
      <c r="H533" s="125" t="s">
        <v>768</v>
      </c>
      <c r="I533" s="125" t="s">
        <v>41</v>
      </c>
      <c r="J533" s="233">
        <v>1971</v>
      </c>
      <c r="K533" s="227">
        <f t="shared" si="52"/>
        <v>48</v>
      </c>
      <c r="L533" s="136" t="str">
        <f t="shared" si="50"/>
        <v>OK</v>
      </c>
      <c r="M533" s="234" t="s">
        <v>692</v>
      </c>
    </row>
    <row r="534" spans="1:20" s="147" customFormat="1" ht="14.25">
      <c r="A534" s="155" t="s">
        <v>617</v>
      </c>
      <c r="B534" s="134" t="s">
        <v>1289</v>
      </c>
      <c r="C534" s="134" t="s">
        <v>1291</v>
      </c>
      <c r="D534" s="125" t="s">
        <v>610</v>
      </c>
      <c r="E534" s="155"/>
      <c r="F534" s="231" t="str">
        <f t="shared" si="53"/>
        <v>う０５</v>
      </c>
      <c r="G534" s="147" t="str">
        <f t="shared" si="51"/>
        <v>片岡凛耶</v>
      </c>
      <c r="H534" s="125" t="s">
        <v>768</v>
      </c>
      <c r="I534" s="125" t="s">
        <v>41</v>
      </c>
      <c r="J534" s="233">
        <v>1999</v>
      </c>
      <c r="K534" s="227">
        <f t="shared" si="52"/>
        <v>20</v>
      </c>
      <c r="L534" s="136" t="str">
        <f t="shared" si="50"/>
        <v>OK</v>
      </c>
      <c r="M534" s="234" t="s">
        <v>1292</v>
      </c>
      <c r="N534" s="169"/>
      <c r="O534" s="169"/>
      <c r="P534" s="169"/>
      <c r="Q534" s="169"/>
      <c r="R534" s="169"/>
      <c r="S534" s="168"/>
      <c r="T534" s="169"/>
    </row>
    <row r="535" spans="1:20" s="147" customFormat="1" ht="14.25">
      <c r="A535" s="155" t="s">
        <v>618</v>
      </c>
      <c r="B535" s="134" t="s">
        <v>1293</v>
      </c>
      <c r="C535" s="134" t="s">
        <v>1294</v>
      </c>
      <c r="D535" s="125" t="s">
        <v>610</v>
      </c>
      <c r="E535" s="155"/>
      <c r="F535" s="231" t="str">
        <f t="shared" si="53"/>
        <v>う０６</v>
      </c>
      <c r="G535" s="147" t="str">
        <f t="shared" si="51"/>
        <v>片岡  大</v>
      </c>
      <c r="H535" s="125" t="s">
        <v>768</v>
      </c>
      <c r="I535" s="125" t="s">
        <v>41</v>
      </c>
      <c r="J535" s="233">
        <v>1969</v>
      </c>
      <c r="K535" s="227">
        <f t="shared" si="52"/>
        <v>50</v>
      </c>
      <c r="L535" s="136" t="str">
        <f t="shared" si="50"/>
        <v>OK</v>
      </c>
      <c r="M535" s="234" t="s">
        <v>1292</v>
      </c>
      <c r="N535" s="169"/>
      <c r="O535" s="169"/>
      <c r="P535" s="168"/>
      <c r="Q535" s="169"/>
      <c r="R535" s="169"/>
      <c r="S535" s="169"/>
      <c r="T535" s="169"/>
    </row>
    <row r="536" spans="1:20" s="147" customFormat="1" ht="14.25">
      <c r="A536" s="155" t="s">
        <v>620</v>
      </c>
      <c r="B536" s="133" t="s">
        <v>1295</v>
      </c>
      <c r="C536" s="133" t="s">
        <v>1296</v>
      </c>
      <c r="D536" s="125" t="s">
        <v>610</v>
      </c>
      <c r="E536" s="155"/>
      <c r="F536" s="231" t="str">
        <f t="shared" si="53"/>
        <v>う０７</v>
      </c>
      <c r="G536" s="147" t="str">
        <f t="shared" si="51"/>
        <v>亀井雅嗣</v>
      </c>
      <c r="H536" s="125" t="s">
        <v>768</v>
      </c>
      <c r="I536" s="125" t="s">
        <v>41</v>
      </c>
      <c r="J536" s="236">
        <v>1970</v>
      </c>
      <c r="K536" s="227">
        <f t="shared" si="52"/>
        <v>49</v>
      </c>
      <c r="L536" s="136" t="str">
        <f t="shared" si="50"/>
        <v>OK</v>
      </c>
      <c r="M536" s="234" t="s">
        <v>734</v>
      </c>
      <c r="N536" s="169"/>
      <c r="O536" s="169"/>
      <c r="P536" s="168"/>
      <c r="Q536" s="169"/>
      <c r="R536" s="169"/>
      <c r="S536" s="169"/>
      <c r="T536" s="169"/>
    </row>
    <row r="537" spans="1:13" s="147" customFormat="1" ht="14.25">
      <c r="A537" s="155" t="s">
        <v>621</v>
      </c>
      <c r="B537" s="133" t="s">
        <v>1295</v>
      </c>
      <c r="C537" s="133" t="s">
        <v>1297</v>
      </c>
      <c r="D537" s="125" t="s">
        <v>610</v>
      </c>
      <c r="E537" s="155" t="s">
        <v>228</v>
      </c>
      <c r="F537" s="231" t="str">
        <f t="shared" si="53"/>
        <v>う０８</v>
      </c>
      <c r="G537" s="147" t="str">
        <f t="shared" si="51"/>
        <v>亀井皓太</v>
      </c>
      <c r="H537" s="125" t="s">
        <v>768</v>
      </c>
      <c r="I537" s="125" t="s">
        <v>41</v>
      </c>
      <c r="J537" s="236">
        <v>2003</v>
      </c>
      <c r="K537" s="227">
        <f t="shared" si="52"/>
        <v>16</v>
      </c>
      <c r="L537" s="136" t="str">
        <f t="shared" si="50"/>
        <v>OK</v>
      </c>
      <c r="M537" s="234" t="s">
        <v>734</v>
      </c>
    </row>
    <row r="538" spans="1:13" s="147" customFormat="1" ht="13.5">
      <c r="A538" s="155" t="s">
        <v>622</v>
      </c>
      <c r="B538" s="237" t="s">
        <v>1298</v>
      </c>
      <c r="C538" s="237" t="s">
        <v>1299</v>
      </c>
      <c r="D538" s="125" t="s">
        <v>610</v>
      </c>
      <c r="F538" s="231" t="str">
        <f t="shared" si="53"/>
        <v>う０９</v>
      </c>
      <c r="G538" s="31" t="str">
        <f t="shared" si="51"/>
        <v>神田圭右</v>
      </c>
      <c r="H538" s="125" t="s">
        <v>768</v>
      </c>
      <c r="I538" s="147" t="s">
        <v>41</v>
      </c>
      <c r="J538" s="145">
        <v>1991</v>
      </c>
      <c r="K538" s="227">
        <f t="shared" si="52"/>
        <v>28</v>
      </c>
      <c r="L538" s="136" t="str">
        <f t="shared" si="50"/>
        <v>OK</v>
      </c>
      <c r="M538" s="234" t="s">
        <v>1300</v>
      </c>
    </row>
    <row r="539" spans="1:13" s="147" customFormat="1" ht="13.5">
      <c r="A539" s="155" t="s">
        <v>623</v>
      </c>
      <c r="B539" s="147" t="s">
        <v>775</v>
      </c>
      <c r="C539" s="147" t="s">
        <v>776</v>
      </c>
      <c r="D539" s="125" t="s">
        <v>610</v>
      </c>
      <c r="F539" s="231" t="str">
        <f t="shared" si="53"/>
        <v>う１０</v>
      </c>
      <c r="G539" s="31" t="str">
        <f t="shared" si="51"/>
        <v>北野智尋</v>
      </c>
      <c r="H539" s="125" t="s">
        <v>768</v>
      </c>
      <c r="I539" s="125" t="s">
        <v>701</v>
      </c>
      <c r="J539" s="145">
        <v>1973</v>
      </c>
      <c r="K539" s="227">
        <f t="shared" si="52"/>
        <v>46</v>
      </c>
      <c r="L539" s="136" t="str">
        <f t="shared" si="50"/>
        <v>OK</v>
      </c>
      <c r="M539" s="147" t="s">
        <v>692</v>
      </c>
    </row>
    <row r="540" spans="1:20" s="169" customFormat="1" ht="14.25">
      <c r="A540" s="155" t="s">
        <v>624</v>
      </c>
      <c r="B540" s="238" t="s">
        <v>1301</v>
      </c>
      <c r="C540" s="238" t="s">
        <v>1206</v>
      </c>
      <c r="D540" s="125" t="s">
        <v>610</v>
      </c>
      <c r="E540" s="232"/>
      <c r="F540" s="231" t="str">
        <f t="shared" si="53"/>
        <v>う１１</v>
      </c>
      <c r="G540" s="147" t="str">
        <f t="shared" si="51"/>
        <v>木下　進</v>
      </c>
      <c r="H540" s="125" t="s">
        <v>768</v>
      </c>
      <c r="I540" s="125" t="s">
        <v>41</v>
      </c>
      <c r="J540" s="236">
        <v>1950</v>
      </c>
      <c r="K540" s="227">
        <f t="shared" si="52"/>
        <v>69</v>
      </c>
      <c r="L540" s="136" t="str">
        <f t="shared" si="50"/>
        <v>OK</v>
      </c>
      <c r="M540" s="234" t="s">
        <v>1302</v>
      </c>
      <c r="N540" s="147"/>
      <c r="O540" s="147"/>
      <c r="P540" s="147"/>
      <c r="Q540" s="147"/>
      <c r="R540" s="147"/>
      <c r="S540" s="147"/>
      <c r="T540" s="147"/>
    </row>
    <row r="541" spans="1:13" s="147" customFormat="1" ht="13.5">
      <c r="A541" s="155" t="s">
        <v>626</v>
      </c>
      <c r="B541" s="147" t="s">
        <v>780</v>
      </c>
      <c r="C541" s="147" t="s">
        <v>781</v>
      </c>
      <c r="D541" s="125" t="s">
        <v>610</v>
      </c>
      <c r="F541" s="231" t="str">
        <f t="shared" si="53"/>
        <v>う１２</v>
      </c>
      <c r="G541" s="31" t="str">
        <f t="shared" si="51"/>
        <v>木森厚志</v>
      </c>
      <c r="H541" s="125" t="s">
        <v>768</v>
      </c>
      <c r="I541" s="125" t="s">
        <v>701</v>
      </c>
      <c r="J541" s="145">
        <v>1961</v>
      </c>
      <c r="K541" s="227">
        <f t="shared" si="52"/>
        <v>58</v>
      </c>
      <c r="L541" s="136" t="str">
        <f t="shared" si="50"/>
        <v>OK</v>
      </c>
      <c r="M541" s="147" t="s">
        <v>692</v>
      </c>
    </row>
    <row r="542" spans="1:13" s="147" customFormat="1" ht="13.5">
      <c r="A542" s="155" t="s">
        <v>627</v>
      </c>
      <c r="B542" s="238" t="s">
        <v>1303</v>
      </c>
      <c r="C542" s="237" t="s">
        <v>1304</v>
      </c>
      <c r="D542" s="125" t="s">
        <v>610</v>
      </c>
      <c r="E542" s="237"/>
      <c r="F542" s="231" t="str">
        <f t="shared" si="53"/>
        <v>う１３</v>
      </c>
      <c r="G542" s="147" t="str">
        <f t="shared" si="51"/>
        <v>久保田勉</v>
      </c>
      <c r="H542" s="125" t="s">
        <v>768</v>
      </c>
      <c r="I542" s="239" t="s">
        <v>701</v>
      </c>
      <c r="J542" s="240">
        <v>1967</v>
      </c>
      <c r="K542" s="227">
        <f t="shared" si="52"/>
        <v>52</v>
      </c>
      <c r="L542" s="136" t="str">
        <f t="shared" si="50"/>
        <v>OK</v>
      </c>
      <c r="M542" s="234" t="s">
        <v>779</v>
      </c>
    </row>
    <row r="543" spans="1:13" s="147" customFormat="1" ht="13.5">
      <c r="A543" s="155" t="s">
        <v>629</v>
      </c>
      <c r="B543" s="51" t="s">
        <v>1305</v>
      </c>
      <c r="C543" s="51" t="s">
        <v>1306</v>
      </c>
      <c r="D543" s="125" t="s">
        <v>610</v>
      </c>
      <c r="E543" s="179"/>
      <c r="F543" s="231" t="str">
        <f t="shared" si="53"/>
        <v>う１４</v>
      </c>
      <c r="G543" s="31" t="str">
        <f t="shared" si="51"/>
        <v>稙田優也</v>
      </c>
      <c r="H543" s="125" t="s">
        <v>768</v>
      </c>
      <c r="I543" s="31" t="s">
        <v>41</v>
      </c>
      <c r="J543" s="42">
        <v>1982</v>
      </c>
      <c r="K543" s="227">
        <f t="shared" si="52"/>
        <v>37</v>
      </c>
      <c r="L543" s="136" t="str">
        <f t="shared" si="50"/>
        <v>OK</v>
      </c>
      <c r="M543" s="125" t="s">
        <v>734</v>
      </c>
    </row>
    <row r="544" spans="1:13" s="147" customFormat="1" ht="13.5">
      <c r="A544" s="155" t="s">
        <v>631</v>
      </c>
      <c r="B544" s="238" t="s">
        <v>1307</v>
      </c>
      <c r="C544" s="147" t="s">
        <v>750</v>
      </c>
      <c r="D544" s="125" t="s">
        <v>610</v>
      </c>
      <c r="F544" s="231" t="str">
        <f t="shared" si="53"/>
        <v>う１５</v>
      </c>
      <c r="G544" s="31" t="str">
        <f t="shared" si="51"/>
        <v>末　和也</v>
      </c>
      <c r="H544" s="125" t="s">
        <v>768</v>
      </c>
      <c r="I544" s="239" t="s">
        <v>701</v>
      </c>
      <c r="J544" s="145">
        <v>1987</v>
      </c>
      <c r="K544" s="227">
        <f t="shared" si="52"/>
        <v>32</v>
      </c>
      <c r="L544" s="136" t="str">
        <f t="shared" si="50"/>
        <v>OK</v>
      </c>
      <c r="M544" s="234" t="s">
        <v>756</v>
      </c>
    </row>
    <row r="545" spans="1:20" s="147" customFormat="1" ht="14.25">
      <c r="A545" s="155" t="s">
        <v>634</v>
      </c>
      <c r="B545" s="133" t="s">
        <v>1308</v>
      </c>
      <c r="C545" s="133" t="s">
        <v>1309</v>
      </c>
      <c r="D545" s="125" t="s">
        <v>610</v>
      </c>
      <c r="E545" s="155"/>
      <c r="F545" s="231" t="str">
        <f t="shared" si="53"/>
        <v>う１６</v>
      </c>
      <c r="G545" s="147" t="str">
        <f t="shared" si="51"/>
        <v>竹田圭佑</v>
      </c>
      <c r="H545" s="125" t="s">
        <v>768</v>
      </c>
      <c r="I545" s="125" t="s">
        <v>41</v>
      </c>
      <c r="J545" s="233">
        <v>1982</v>
      </c>
      <c r="K545" s="227">
        <f t="shared" si="52"/>
        <v>37</v>
      </c>
      <c r="L545" s="136" t="str">
        <f t="shared" si="50"/>
        <v>OK</v>
      </c>
      <c r="M545" s="234" t="s">
        <v>809</v>
      </c>
      <c r="N545" s="169"/>
      <c r="O545" s="169"/>
      <c r="P545" s="169"/>
      <c r="Q545" s="169"/>
      <c r="R545" s="169"/>
      <c r="S545" s="169"/>
      <c r="T545" s="169"/>
    </row>
    <row r="546" spans="1:13" s="147" customFormat="1" ht="13.5">
      <c r="A546" s="155" t="s">
        <v>635</v>
      </c>
      <c r="B546" s="147" t="s">
        <v>1310</v>
      </c>
      <c r="C546" s="147" t="s">
        <v>1311</v>
      </c>
      <c r="D546" s="125" t="s">
        <v>610</v>
      </c>
      <c r="F546" s="231" t="str">
        <f t="shared" si="53"/>
        <v>う１７</v>
      </c>
      <c r="G546" s="147" t="str">
        <f t="shared" si="51"/>
        <v>谷野　功</v>
      </c>
      <c r="H546" s="125" t="s">
        <v>768</v>
      </c>
      <c r="I546" s="125" t="s">
        <v>701</v>
      </c>
      <c r="J546" s="145">
        <v>1964</v>
      </c>
      <c r="K546" s="227">
        <f t="shared" si="52"/>
        <v>55</v>
      </c>
      <c r="L546" s="136" t="str">
        <f t="shared" si="50"/>
        <v>OK</v>
      </c>
      <c r="M546" s="241" t="s">
        <v>86</v>
      </c>
    </row>
    <row r="547" spans="1:13" s="147" customFormat="1" ht="13.5">
      <c r="A547" s="155" t="s">
        <v>636</v>
      </c>
      <c r="B547" s="147" t="s">
        <v>1312</v>
      </c>
      <c r="C547" s="147" t="s">
        <v>1313</v>
      </c>
      <c r="D547" s="125" t="s">
        <v>610</v>
      </c>
      <c r="F547" s="231" t="str">
        <f t="shared" si="53"/>
        <v>う１８</v>
      </c>
      <c r="G547" s="147" t="str">
        <f t="shared" si="51"/>
        <v>中田富憲</v>
      </c>
      <c r="H547" s="125" t="s">
        <v>768</v>
      </c>
      <c r="I547" s="125" t="s">
        <v>701</v>
      </c>
      <c r="J547" s="145">
        <v>1961</v>
      </c>
      <c r="K547" s="227">
        <f t="shared" si="52"/>
        <v>58</v>
      </c>
      <c r="L547" s="136" t="str">
        <f t="shared" si="50"/>
        <v>OK</v>
      </c>
      <c r="M547" s="242" t="s">
        <v>692</v>
      </c>
    </row>
    <row r="548" spans="1:13" s="147" customFormat="1" ht="13.5">
      <c r="A548" s="155" t="s">
        <v>637</v>
      </c>
      <c r="B548" s="238" t="s">
        <v>1314</v>
      </c>
      <c r="C548" s="237" t="s">
        <v>1315</v>
      </c>
      <c r="D548" s="125" t="s">
        <v>610</v>
      </c>
      <c r="F548" s="231" t="str">
        <f t="shared" si="53"/>
        <v>う１９</v>
      </c>
      <c r="G548" s="147" t="str">
        <f t="shared" si="51"/>
        <v>原　和輝</v>
      </c>
      <c r="H548" s="125" t="s">
        <v>768</v>
      </c>
      <c r="I548" s="125" t="s">
        <v>701</v>
      </c>
      <c r="J548" s="145">
        <v>1990</v>
      </c>
      <c r="K548" s="227">
        <f t="shared" si="52"/>
        <v>29</v>
      </c>
      <c r="L548" s="136" t="str">
        <f t="shared" si="50"/>
        <v>OK</v>
      </c>
      <c r="M548" s="234" t="s">
        <v>1036</v>
      </c>
    </row>
    <row r="549" spans="1:13" s="147" customFormat="1" ht="13.5">
      <c r="A549" s="155" t="s">
        <v>638</v>
      </c>
      <c r="B549" s="147" t="s">
        <v>771</v>
      </c>
      <c r="C549" s="147" t="s">
        <v>772</v>
      </c>
      <c r="D549" s="125" t="s">
        <v>610</v>
      </c>
      <c r="F549" s="231" t="str">
        <f t="shared" si="53"/>
        <v>う２０</v>
      </c>
      <c r="G549" s="31" t="str">
        <f t="shared" si="51"/>
        <v>深田健太郎</v>
      </c>
      <c r="H549" s="125" t="s">
        <v>768</v>
      </c>
      <c r="I549" s="125" t="s">
        <v>701</v>
      </c>
      <c r="J549" s="145">
        <v>1997</v>
      </c>
      <c r="K549" s="227">
        <f t="shared" si="52"/>
        <v>22</v>
      </c>
      <c r="L549" s="136" t="str">
        <f t="shared" si="50"/>
        <v>OK</v>
      </c>
      <c r="M549" s="234" t="s">
        <v>702</v>
      </c>
    </row>
    <row r="550" spans="1:20" s="147" customFormat="1" ht="13.5">
      <c r="A550" s="155" t="s">
        <v>639</v>
      </c>
      <c r="B550" s="147" t="s">
        <v>777</v>
      </c>
      <c r="C550" s="147" t="s">
        <v>778</v>
      </c>
      <c r="D550" s="125" t="s">
        <v>610</v>
      </c>
      <c r="F550" s="231" t="str">
        <f t="shared" si="53"/>
        <v>う２１</v>
      </c>
      <c r="G550" s="147" t="str">
        <f t="shared" si="51"/>
        <v>本田建一</v>
      </c>
      <c r="H550" s="125" t="s">
        <v>768</v>
      </c>
      <c r="I550" s="125" t="s">
        <v>701</v>
      </c>
      <c r="J550" s="145">
        <v>1983</v>
      </c>
      <c r="K550" s="227">
        <f t="shared" si="52"/>
        <v>36</v>
      </c>
      <c r="L550" s="136" t="str">
        <f t="shared" si="50"/>
        <v>OK</v>
      </c>
      <c r="M550" s="147" t="s">
        <v>779</v>
      </c>
      <c r="N550" s="169"/>
      <c r="O550" s="169"/>
      <c r="P550" s="169"/>
      <c r="Q550" s="169"/>
      <c r="R550" s="169"/>
      <c r="S550" s="169"/>
      <c r="T550" s="169"/>
    </row>
    <row r="551" spans="1:13" s="147" customFormat="1" ht="13.5">
      <c r="A551" s="155" t="s">
        <v>640</v>
      </c>
      <c r="B551" s="238" t="s">
        <v>1316</v>
      </c>
      <c r="C551" s="237" t="s">
        <v>1317</v>
      </c>
      <c r="D551" s="125" t="s">
        <v>610</v>
      </c>
      <c r="F551" s="231" t="str">
        <f t="shared" si="53"/>
        <v>う２２</v>
      </c>
      <c r="G551" s="147" t="str">
        <f t="shared" si="51"/>
        <v>松野航平</v>
      </c>
      <c r="H551" s="125" t="s">
        <v>768</v>
      </c>
      <c r="I551" s="147" t="s">
        <v>41</v>
      </c>
      <c r="J551" s="145">
        <v>1990</v>
      </c>
      <c r="K551" s="227">
        <f t="shared" si="52"/>
        <v>29</v>
      </c>
      <c r="L551" s="136" t="str">
        <f t="shared" si="50"/>
        <v>OK</v>
      </c>
      <c r="M551" s="234" t="s">
        <v>1036</v>
      </c>
    </row>
    <row r="552" spans="1:13" s="147" customFormat="1" ht="13.5">
      <c r="A552" s="155" t="s">
        <v>641</v>
      </c>
      <c r="B552" s="238" t="s">
        <v>1059</v>
      </c>
      <c r="C552" s="238" t="s">
        <v>1318</v>
      </c>
      <c r="D552" s="125" t="s">
        <v>610</v>
      </c>
      <c r="F552" s="231" t="str">
        <f t="shared" si="53"/>
        <v>う２３</v>
      </c>
      <c r="G552" s="147" t="str">
        <f t="shared" si="51"/>
        <v>森　健一</v>
      </c>
      <c r="H552" s="125" t="s">
        <v>768</v>
      </c>
      <c r="I552" s="239" t="s">
        <v>701</v>
      </c>
      <c r="J552" s="145">
        <v>1971</v>
      </c>
      <c r="K552" s="227">
        <f t="shared" si="52"/>
        <v>48</v>
      </c>
      <c r="L552" s="136" t="str">
        <f t="shared" si="50"/>
        <v>OK</v>
      </c>
      <c r="M552" s="242" t="s">
        <v>692</v>
      </c>
    </row>
    <row r="553" spans="1:13" s="147" customFormat="1" ht="14.25">
      <c r="A553" s="155" t="s">
        <v>642</v>
      </c>
      <c r="B553" s="133" t="s">
        <v>732</v>
      </c>
      <c r="C553" s="133" t="s">
        <v>1319</v>
      </c>
      <c r="D553" s="125" t="s">
        <v>610</v>
      </c>
      <c r="E553" s="155"/>
      <c r="F553" s="231" t="str">
        <f t="shared" si="53"/>
        <v>う２４</v>
      </c>
      <c r="G553" s="147" t="str">
        <f t="shared" si="51"/>
        <v>山本昌紀</v>
      </c>
      <c r="H553" s="125" t="s">
        <v>768</v>
      </c>
      <c r="I553" s="125" t="s">
        <v>41</v>
      </c>
      <c r="J553" s="233">
        <v>1970</v>
      </c>
      <c r="K553" s="227">
        <f t="shared" si="52"/>
        <v>49</v>
      </c>
      <c r="L553" s="136" t="str">
        <f t="shared" si="50"/>
        <v>OK</v>
      </c>
      <c r="M553" s="234" t="s">
        <v>924</v>
      </c>
    </row>
    <row r="554" spans="1:13" s="147" customFormat="1" ht="14.25">
      <c r="A554" s="155" t="s">
        <v>643</v>
      </c>
      <c r="B554" s="133" t="s">
        <v>732</v>
      </c>
      <c r="C554" s="133" t="s">
        <v>1320</v>
      </c>
      <c r="D554" s="125" t="s">
        <v>610</v>
      </c>
      <c r="E554" s="155"/>
      <c r="F554" s="231" t="str">
        <f t="shared" si="53"/>
        <v>う２５</v>
      </c>
      <c r="G554" s="147" t="str">
        <f t="shared" si="51"/>
        <v>山本浩之</v>
      </c>
      <c r="H554" s="125" t="s">
        <v>768</v>
      </c>
      <c r="I554" s="125" t="s">
        <v>41</v>
      </c>
      <c r="J554" s="233">
        <v>1967</v>
      </c>
      <c r="K554" s="227">
        <f t="shared" si="52"/>
        <v>52</v>
      </c>
      <c r="L554" s="136" t="str">
        <f t="shared" si="50"/>
        <v>OK</v>
      </c>
      <c r="M554" s="234" t="s">
        <v>924</v>
      </c>
    </row>
    <row r="555" spans="1:20" s="169" customFormat="1" ht="13.5">
      <c r="A555" s="155" t="s">
        <v>644</v>
      </c>
      <c r="B555" s="232" t="s">
        <v>1073</v>
      </c>
      <c r="C555" s="232" t="s">
        <v>1321</v>
      </c>
      <c r="D555" s="125" t="s">
        <v>610</v>
      </c>
      <c r="E555" s="155"/>
      <c r="F555" s="231" t="str">
        <f t="shared" si="53"/>
        <v>う２６</v>
      </c>
      <c r="G555" s="147" t="str">
        <f t="shared" si="51"/>
        <v>吉村　淳</v>
      </c>
      <c r="H555" s="125" t="s">
        <v>768</v>
      </c>
      <c r="I555" s="239" t="s">
        <v>41</v>
      </c>
      <c r="J555" s="243">
        <v>1976</v>
      </c>
      <c r="K555" s="227">
        <f t="shared" si="52"/>
        <v>43</v>
      </c>
      <c r="L555" s="136" t="str">
        <f t="shared" si="50"/>
        <v>OK</v>
      </c>
      <c r="M555" s="234" t="s">
        <v>936</v>
      </c>
      <c r="N555" s="147"/>
      <c r="O555" s="147"/>
      <c r="P555" s="147"/>
      <c r="Q555" s="147"/>
      <c r="R555" s="147"/>
      <c r="S555" s="147"/>
      <c r="T555" s="147"/>
    </row>
    <row r="556" spans="1:20" s="169" customFormat="1" ht="13.5">
      <c r="A556" s="155" t="s">
        <v>645</v>
      </c>
      <c r="B556" s="31" t="s">
        <v>613</v>
      </c>
      <c r="C556" s="31" t="s">
        <v>614</v>
      </c>
      <c r="D556" s="125" t="s">
        <v>610</v>
      </c>
      <c r="E556" s="31"/>
      <c r="F556" s="231" t="str">
        <f t="shared" si="53"/>
        <v>う２７</v>
      </c>
      <c r="G556" s="31" t="str">
        <f t="shared" si="51"/>
        <v>井内一博</v>
      </c>
      <c r="H556" s="125" t="s">
        <v>768</v>
      </c>
      <c r="I556" s="31" t="s">
        <v>41</v>
      </c>
      <c r="J556" s="42">
        <v>1976</v>
      </c>
      <c r="K556" s="227">
        <f t="shared" si="52"/>
        <v>43</v>
      </c>
      <c r="L556" s="136" t="str">
        <f t="shared" si="50"/>
        <v>OK</v>
      </c>
      <c r="M556" s="31" t="s">
        <v>724</v>
      </c>
      <c r="N556" s="147"/>
      <c r="O556" s="147"/>
      <c r="P556" s="147"/>
      <c r="Q556" s="147"/>
      <c r="R556" s="147"/>
      <c r="S556" s="147"/>
      <c r="T556" s="147"/>
    </row>
    <row r="557" spans="1:13" s="147" customFormat="1" ht="13.5">
      <c r="A557" s="155" t="s">
        <v>646</v>
      </c>
      <c r="B557" s="34" t="s">
        <v>1322</v>
      </c>
      <c r="C557" s="34" t="s">
        <v>1323</v>
      </c>
      <c r="D557" s="125" t="s">
        <v>610</v>
      </c>
      <c r="E557" s="31"/>
      <c r="F557" s="231" t="str">
        <f t="shared" si="53"/>
        <v>う２８</v>
      </c>
      <c r="G557" s="31" t="str">
        <f t="shared" si="51"/>
        <v>舘形和典</v>
      </c>
      <c r="H557" s="125" t="s">
        <v>768</v>
      </c>
      <c r="I557" s="31" t="s">
        <v>41</v>
      </c>
      <c r="J557" s="42">
        <v>1985</v>
      </c>
      <c r="K557" s="227">
        <f t="shared" si="52"/>
        <v>34</v>
      </c>
      <c r="L557" s="136" t="str">
        <f t="shared" si="50"/>
        <v>OK</v>
      </c>
      <c r="M557" s="31" t="s">
        <v>724</v>
      </c>
    </row>
    <row r="558" spans="1:13" s="147" customFormat="1" ht="14.25">
      <c r="A558" s="155" t="s">
        <v>647</v>
      </c>
      <c r="B558" s="244" t="s">
        <v>31</v>
      </c>
      <c r="C558" s="245" t="s">
        <v>630</v>
      </c>
      <c r="D558" s="125" t="s">
        <v>610</v>
      </c>
      <c r="E558" s="246"/>
      <c r="F558" s="231" t="str">
        <f t="shared" si="53"/>
        <v>う２９</v>
      </c>
      <c r="G558" s="147" t="str">
        <f t="shared" si="51"/>
        <v>高瀬眞志</v>
      </c>
      <c r="H558" s="125" t="s">
        <v>768</v>
      </c>
      <c r="I558" s="125" t="s">
        <v>41</v>
      </c>
      <c r="J558" s="62">
        <v>1959</v>
      </c>
      <c r="K558" s="227">
        <f t="shared" si="52"/>
        <v>60</v>
      </c>
      <c r="L558" s="136" t="str">
        <f t="shared" si="50"/>
        <v>OK</v>
      </c>
      <c r="M558" s="234" t="s">
        <v>815</v>
      </c>
    </row>
    <row r="559" spans="1:13" s="147" customFormat="1" ht="13.5">
      <c r="A559" s="155" t="s">
        <v>649</v>
      </c>
      <c r="B559" s="147" t="s">
        <v>514</v>
      </c>
      <c r="C559" s="147" t="s">
        <v>648</v>
      </c>
      <c r="D559" s="125" t="s">
        <v>610</v>
      </c>
      <c r="F559" s="231" t="str">
        <f t="shared" si="53"/>
        <v>う３０</v>
      </c>
      <c r="G559" s="147" t="str">
        <f t="shared" si="51"/>
        <v>山田和宏</v>
      </c>
      <c r="H559" s="125" t="s">
        <v>768</v>
      </c>
      <c r="I559" s="125" t="s">
        <v>701</v>
      </c>
      <c r="J559" s="145">
        <v>1962</v>
      </c>
      <c r="K559" s="227">
        <f t="shared" si="52"/>
        <v>57</v>
      </c>
      <c r="L559" s="136" t="str">
        <f t="shared" si="50"/>
        <v>OK</v>
      </c>
      <c r="M559" s="242" t="s">
        <v>692</v>
      </c>
    </row>
    <row r="560" spans="1:13" s="147" customFormat="1" ht="13.5">
      <c r="A560" s="155" t="s">
        <v>650</v>
      </c>
      <c r="B560" s="147" t="s">
        <v>514</v>
      </c>
      <c r="C560" s="147" t="s">
        <v>1324</v>
      </c>
      <c r="D560" s="125" t="s">
        <v>610</v>
      </c>
      <c r="F560" s="231" t="str">
        <f t="shared" si="53"/>
        <v>う３１</v>
      </c>
      <c r="G560" s="147" t="str">
        <f t="shared" si="51"/>
        <v>山田洋平</v>
      </c>
      <c r="H560" s="125" t="s">
        <v>768</v>
      </c>
      <c r="I560" s="125" t="s">
        <v>701</v>
      </c>
      <c r="J560" s="145">
        <v>1990</v>
      </c>
      <c r="K560" s="227">
        <f t="shared" si="52"/>
        <v>29</v>
      </c>
      <c r="L560" s="136" t="str">
        <f t="shared" si="50"/>
        <v>OK</v>
      </c>
      <c r="M560" s="242" t="s">
        <v>692</v>
      </c>
    </row>
    <row r="561" spans="1:13" s="147" customFormat="1" ht="13.5">
      <c r="A561" s="155" t="s">
        <v>651</v>
      </c>
      <c r="B561" s="34" t="s">
        <v>632</v>
      </c>
      <c r="C561" s="34" t="s">
        <v>633</v>
      </c>
      <c r="D561" s="125" t="s">
        <v>610</v>
      </c>
      <c r="E561" s="31"/>
      <c r="F561" s="231" t="str">
        <f t="shared" si="53"/>
        <v>う３２</v>
      </c>
      <c r="G561" s="31" t="str">
        <f t="shared" si="51"/>
        <v>竹下英伸</v>
      </c>
      <c r="H561" s="125" t="s">
        <v>768</v>
      </c>
      <c r="I561" s="31" t="s">
        <v>41</v>
      </c>
      <c r="J561" s="42">
        <v>1972</v>
      </c>
      <c r="K561" s="227">
        <f t="shared" si="52"/>
        <v>47</v>
      </c>
      <c r="L561" s="136" t="str">
        <f t="shared" si="50"/>
        <v>OK</v>
      </c>
      <c r="M561" s="38" t="s">
        <v>688</v>
      </c>
    </row>
    <row r="562" spans="1:13" s="147" customFormat="1" ht="13.5">
      <c r="A562" s="155" t="s">
        <v>652</v>
      </c>
      <c r="B562" s="147" t="s">
        <v>765</v>
      </c>
      <c r="C562" s="147" t="s">
        <v>766</v>
      </c>
      <c r="D562" s="125" t="s">
        <v>610</v>
      </c>
      <c r="E562" s="145" t="s">
        <v>767</v>
      </c>
      <c r="F562" s="231" t="str">
        <f t="shared" si="53"/>
        <v>う３３</v>
      </c>
      <c r="G562" s="31" t="str">
        <f t="shared" si="51"/>
        <v>竹下恭平</v>
      </c>
      <c r="H562" s="125" t="s">
        <v>768</v>
      </c>
      <c r="I562" s="125" t="s">
        <v>701</v>
      </c>
      <c r="J562" s="145">
        <v>2008</v>
      </c>
      <c r="K562" s="227">
        <f t="shared" si="52"/>
        <v>11</v>
      </c>
      <c r="L562" s="136" t="str">
        <f t="shared" si="50"/>
        <v>OK</v>
      </c>
      <c r="M562" s="247" t="s">
        <v>688</v>
      </c>
    </row>
    <row r="563" spans="1:13" s="147" customFormat="1" ht="13.5">
      <c r="A563" s="155" t="s">
        <v>653</v>
      </c>
      <c r="B563" s="34" t="s">
        <v>769</v>
      </c>
      <c r="C563" s="34" t="s">
        <v>1325</v>
      </c>
      <c r="D563" s="125" t="s">
        <v>610</v>
      </c>
      <c r="E563" s="31"/>
      <c r="F563" s="231" t="str">
        <f t="shared" si="53"/>
        <v>う３４</v>
      </c>
      <c r="G563" s="31" t="str">
        <f t="shared" si="51"/>
        <v>田中邦明</v>
      </c>
      <c r="H563" s="125" t="s">
        <v>768</v>
      </c>
      <c r="I563" s="31" t="s">
        <v>701</v>
      </c>
      <c r="J563" s="42">
        <v>1984</v>
      </c>
      <c r="K563" s="227">
        <f t="shared" si="52"/>
        <v>35</v>
      </c>
      <c r="L563" s="136" t="str">
        <f t="shared" si="50"/>
        <v>OK</v>
      </c>
      <c r="M563" s="31" t="s">
        <v>724</v>
      </c>
    </row>
    <row r="564" spans="1:13" s="147" customFormat="1" ht="13.5">
      <c r="A564" s="155" t="s">
        <v>654</v>
      </c>
      <c r="B564" s="147" t="s">
        <v>769</v>
      </c>
      <c r="C564" s="147" t="s">
        <v>770</v>
      </c>
      <c r="D564" s="125" t="s">
        <v>610</v>
      </c>
      <c r="F564" s="231" t="str">
        <f t="shared" si="53"/>
        <v>う３５</v>
      </c>
      <c r="G564" s="31" t="str">
        <f t="shared" si="51"/>
        <v>田中伸一</v>
      </c>
      <c r="H564" s="125" t="s">
        <v>768</v>
      </c>
      <c r="I564" s="125" t="s">
        <v>701</v>
      </c>
      <c r="J564" s="145">
        <v>1964</v>
      </c>
      <c r="K564" s="227">
        <f t="shared" si="52"/>
        <v>55</v>
      </c>
      <c r="L564" s="136" t="str">
        <f t="shared" si="50"/>
        <v>OK</v>
      </c>
      <c r="M564" s="147" t="s">
        <v>50</v>
      </c>
    </row>
    <row r="565" spans="1:13" s="147" customFormat="1" ht="13.5">
      <c r="A565" s="155" t="s">
        <v>655</v>
      </c>
      <c r="B565" s="147" t="s">
        <v>769</v>
      </c>
      <c r="C565" s="147" t="s">
        <v>1326</v>
      </c>
      <c r="D565" s="125" t="s">
        <v>610</v>
      </c>
      <c r="F565" s="231" t="str">
        <f t="shared" si="53"/>
        <v>う３６</v>
      </c>
      <c r="G565" s="147" t="str">
        <f t="shared" si="51"/>
        <v>田中宏樹</v>
      </c>
      <c r="H565" s="125" t="s">
        <v>768</v>
      </c>
      <c r="I565" s="125" t="s">
        <v>701</v>
      </c>
      <c r="J565" s="145">
        <v>1963</v>
      </c>
      <c r="K565" s="227">
        <f t="shared" si="52"/>
        <v>56</v>
      </c>
      <c r="L565" s="136" t="str">
        <f t="shared" si="50"/>
        <v>OK</v>
      </c>
      <c r="M565" s="147" t="s">
        <v>49</v>
      </c>
    </row>
    <row r="566" spans="1:13" s="147" customFormat="1" ht="13.5">
      <c r="A566" s="155" t="s">
        <v>656</v>
      </c>
      <c r="B566" s="241" t="s">
        <v>1327</v>
      </c>
      <c r="C566" s="241" t="s">
        <v>1328</v>
      </c>
      <c r="D566" s="125" t="s">
        <v>610</v>
      </c>
      <c r="F566" s="231" t="str">
        <f t="shared" si="53"/>
        <v>う３７</v>
      </c>
      <c r="G566" s="147" t="str">
        <f t="shared" si="51"/>
        <v>石津綾香</v>
      </c>
      <c r="H566" s="125" t="s">
        <v>768</v>
      </c>
      <c r="I566" s="119" t="s">
        <v>753</v>
      </c>
      <c r="J566" s="145">
        <v>1982</v>
      </c>
      <c r="K566" s="227">
        <f t="shared" si="52"/>
        <v>37</v>
      </c>
      <c r="L566" s="136" t="str">
        <f t="shared" si="50"/>
        <v>OK</v>
      </c>
      <c r="M566" s="242" t="s">
        <v>692</v>
      </c>
    </row>
    <row r="567" spans="1:13" s="147" customFormat="1" ht="14.25">
      <c r="A567" s="155" t="s">
        <v>657</v>
      </c>
      <c r="B567" s="248" t="s">
        <v>1329</v>
      </c>
      <c r="C567" s="248" t="s">
        <v>1072</v>
      </c>
      <c r="D567" s="125" t="s">
        <v>610</v>
      </c>
      <c r="E567" s="155"/>
      <c r="F567" s="231" t="str">
        <f t="shared" si="53"/>
        <v>う３８</v>
      </c>
      <c r="G567" s="147" t="str">
        <f t="shared" si="51"/>
        <v>今井順子</v>
      </c>
      <c r="H567" s="125" t="s">
        <v>768</v>
      </c>
      <c r="I567" s="119" t="s">
        <v>48</v>
      </c>
      <c r="J567" s="236">
        <v>1958</v>
      </c>
      <c r="K567" s="227">
        <f t="shared" si="52"/>
        <v>61</v>
      </c>
      <c r="L567" s="136" t="str">
        <f t="shared" si="50"/>
        <v>OK</v>
      </c>
      <c r="M567" s="249" t="s">
        <v>688</v>
      </c>
    </row>
    <row r="568" spans="1:13" s="147" customFormat="1" ht="13.5">
      <c r="A568" s="155" t="s">
        <v>658</v>
      </c>
      <c r="B568" s="250" t="s">
        <v>1330</v>
      </c>
      <c r="C568" s="251" t="s">
        <v>1331</v>
      </c>
      <c r="D568" s="125" t="s">
        <v>610</v>
      </c>
      <c r="E568" s="252"/>
      <c r="F568" s="231" t="str">
        <f t="shared" si="53"/>
        <v>う３９</v>
      </c>
      <c r="G568" s="147" t="str">
        <f t="shared" si="51"/>
        <v>植垣貴美子</v>
      </c>
      <c r="H568" s="125" t="s">
        <v>768</v>
      </c>
      <c r="I568" s="119" t="s">
        <v>48</v>
      </c>
      <c r="J568" s="253">
        <v>1965</v>
      </c>
      <c r="K568" s="227">
        <f t="shared" si="52"/>
        <v>54</v>
      </c>
      <c r="L568" s="136" t="str">
        <f t="shared" si="50"/>
        <v>OK</v>
      </c>
      <c r="M568" s="242" t="s">
        <v>702</v>
      </c>
    </row>
    <row r="569" spans="1:13" s="147" customFormat="1" ht="13.5">
      <c r="A569" s="155" t="s">
        <v>660</v>
      </c>
      <c r="B569" s="248" t="s">
        <v>1332</v>
      </c>
      <c r="C569" s="248" t="s">
        <v>1333</v>
      </c>
      <c r="D569" s="125" t="s">
        <v>610</v>
      </c>
      <c r="E569" s="155"/>
      <c r="F569" s="231" t="str">
        <f t="shared" si="53"/>
        <v>う４０</v>
      </c>
      <c r="G569" s="147" t="str">
        <f t="shared" si="51"/>
        <v>川崎悦子</v>
      </c>
      <c r="H569" s="125" t="s">
        <v>768</v>
      </c>
      <c r="I569" s="119" t="s">
        <v>48</v>
      </c>
      <c r="J569" s="243">
        <v>1955</v>
      </c>
      <c r="K569" s="227">
        <f t="shared" si="52"/>
        <v>64</v>
      </c>
      <c r="L569" s="136" t="str">
        <f t="shared" si="50"/>
        <v>OK</v>
      </c>
      <c r="M569" s="234" t="s">
        <v>809</v>
      </c>
    </row>
    <row r="570" spans="1:13" s="147" customFormat="1" ht="14.25">
      <c r="A570" s="155" t="s">
        <v>661</v>
      </c>
      <c r="B570" s="135" t="s">
        <v>1334</v>
      </c>
      <c r="C570" s="135" t="s">
        <v>659</v>
      </c>
      <c r="D570" s="125" t="s">
        <v>610</v>
      </c>
      <c r="E570" s="155"/>
      <c r="F570" s="231" t="str">
        <f t="shared" si="53"/>
        <v>う４１</v>
      </c>
      <c r="G570" s="147" t="str">
        <f t="shared" si="51"/>
        <v>古株淳子</v>
      </c>
      <c r="H570" s="125" t="s">
        <v>768</v>
      </c>
      <c r="I570" s="119" t="s">
        <v>48</v>
      </c>
      <c r="J570" s="233">
        <v>1968</v>
      </c>
      <c r="K570" s="227">
        <f t="shared" si="52"/>
        <v>51</v>
      </c>
      <c r="L570" s="136" t="str">
        <f t="shared" si="50"/>
        <v>OK</v>
      </c>
      <c r="M570" s="234" t="s">
        <v>734</v>
      </c>
    </row>
    <row r="571" spans="1:13" s="147" customFormat="1" ht="14.25">
      <c r="A571" s="155" t="s">
        <v>662</v>
      </c>
      <c r="B571" s="135" t="s">
        <v>1335</v>
      </c>
      <c r="C571" s="135" t="s">
        <v>1336</v>
      </c>
      <c r="D571" s="125" t="s">
        <v>610</v>
      </c>
      <c r="E571" s="155"/>
      <c r="F571" s="231" t="str">
        <f t="shared" si="53"/>
        <v>う４２</v>
      </c>
      <c r="G571" s="147" t="str">
        <f t="shared" si="51"/>
        <v>小塩政子</v>
      </c>
      <c r="H571" s="125" t="s">
        <v>768</v>
      </c>
      <c r="I571" s="119" t="s">
        <v>48</v>
      </c>
      <c r="J571" s="236">
        <v>1950</v>
      </c>
      <c r="K571" s="227">
        <f t="shared" si="52"/>
        <v>69</v>
      </c>
      <c r="L571" s="136" t="str">
        <f t="shared" si="50"/>
        <v>OK</v>
      </c>
      <c r="M571" s="234" t="s">
        <v>809</v>
      </c>
    </row>
    <row r="572" spans="1:13" s="147" customFormat="1" ht="13.5">
      <c r="A572" s="155" t="s">
        <v>663</v>
      </c>
      <c r="B572" s="38" t="s">
        <v>1337</v>
      </c>
      <c r="C572" s="38" t="s">
        <v>1338</v>
      </c>
      <c r="D572" s="125" t="s">
        <v>610</v>
      </c>
      <c r="E572" s="31"/>
      <c r="F572" s="231" t="str">
        <f t="shared" si="53"/>
        <v>う４３</v>
      </c>
      <c r="G572" s="31" t="str">
        <f t="shared" si="51"/>
        <v>辻　佳子</v>
      </c>
      <c r="H572" s="125" t="s">
        <v>768</v>
      </c>
      <c r="I572" s="126" t="s">
        <v>753</v>
      </c>
      <c r="J572" s="35">
        <v>1973</v>
      </c>
      <c r="K572" s="227">
        <f t="shared" si="52"/>
        <v>46</v>
      </c>
      <c r="L572" s="136" t="e">
        <f>#N/A</f>
        <v>#N/A</v>
      </c>
      <c r="M572" s="31" t="s">
        <v>809</v>
      </c>
    </row>
    <row r="573" spans="1:13" s="147" customFormat="1" ht="14.25">
      <c r="A573" s="155" t="s">
        <v>664</v>
      </c>
      <c r="B573" s="135" t="s">
        <v>1339</v>
      </c>
      <c r="C573" s="135" t="s">
        <v>1340</v>
      </c>
      <c r="D573" s="125" t="s">
        <v>610</v>
      </c>
      <c r="E573" s="155"/>
      <c r="F573" s="231" t="str">
        <f t="shared" si="53"/>
        <v>う４４</v>
      </c>
      <c r="G573" s="31" t="str">
        <f t="shared" si="51"/>
        <v>西崎友香</v>
      </c>
      <c r="H573" s="125" t="s">
        <v>768</v>
      </c>
      <c r="I573" s="119" t="s">
        <v>48</v>
      </c>
      <c r="J573" s="233">
        <v>1980</v>
      </c>
      <c r="K573" s="227">
        <f t="shared" si="52"/>
        <v>39</v>
      </c>
      <c r="L573" s="136" t="e">
        <f>#N/A</f>
        <v>#N/A</v>
      </c>
      <c r="M573" s="234" t="s">
        <v>809</v>
      </c>
    </row>
    <row r="574" spans="1:13" s="147" customFormat="1" ht="13.5">
      <c r="A574" s="155" t="s">
        <v>665</v>
      </c>
      <c r="B574" s="254" t="s">
        <v>1341</v>
      </c>
      <c r="C574" s="255" t="s">
        <v>829</v>
      </c>
      <c r="D574" s="125" t="s">
        <v>610</v>
      </c>
      <c r="F574" s="231" t="str">
        <f t="shared" si="53"/>
        <v>う４５</v>
      </c>
      <c r="G574" s="31" t="str">
        <f t="shared" si="51"/>
        <v>倍田優子</v>
      </c>
      <c r="H574" s="125" t="s">
        <v>768</v>
      </c>
      <c r="I574" s="256" t="s">
        <v>753</v>
      </c>
      <c r="J574" s="145">
        <v>1969</v>
      </c>
      <c r="K574" s="227">
        <f t="shared" si="52"/>
        <v>50</v>
      </c>
      <c r="L574" s="136" t="e">
        <f>#N/A</f>
        <v>#N/A</v>
      </c>
      <c r="M574" s="234" t="s">
        <v>692</v>
      </c>
    </row>
    <row r="575" spans="1:13" s="147" customFormat="1" ht="13.5">
      <c r="A575" s="155" t="s">
        <v>666</v>
      </c>
      <c r="B575" s="254" t="s">
        <v>1155</v>
      </c>
      <c r="C575" s="254" t="s">
        <v>1342</v>
      </c>
      <c r="D575" s="125" t="s">
        <v>610</v>
      </c>
      <c r="F575" s="231" t="str">
        <f t="shared" si="53"/>
        <v>う４６</v>
      </c>
      <c r="G575" s="147" t="str">
        <f t="shared" si="51"/>
        <v>山田みほ</v>
      </c>
      <c r="H575" s="125" t="s">
        <v>768</v>
      </c>
      <c r="I575" s="119" t="s">
        <v>753</v>
      </c>
      <c r="J575" s="145">
        <v>1966</v>
      </c>
      <c r="K575" s="227">
        <f t="shared" si="52"/>
        <v>53</v>
      </c>
      <c r="L575" s="136" t="e">
        <f>#N/A</f>
        <v>#N/A</v>
      </c>
      <c r="M575" s="242" t="s">
        <v>692</v>
      </c>
    </row>
    <row r="576" spans="1:13" s="147" customFormat="1" ht="13.5">
      <c r="A576" s="155" t="s">
        <v>667</v>
      </c>
      <c r="B576" s="140" t="s">
        <v>765</v>
      </c>
      <c r="C576" s="140" t="s">
        <v>1343</v>
      </c>
      <c r="D576" s="125" t="s">
        <v>610</v>
      </c>
      <c r="E576" s="31"/>
      <c r="F576" s="231" t="str">
        <f t="shared" si="53"/>
        <v>う４７</v>
      </c>
      <c r="G576" s="31" t="str">
        <f t="shared" si="51"/>
        <v>竹下光代</v>
      </c>
      <c r="H576" s="125" t="s">
        <v>768</v>
      </c>
      <c r="I576" s="126" t="s">
        <v>753</v>
      </c>
      <c r="J576" s="35">
        <v>1974</v>
      </c>
      <c r="K576" s="227">
        <f t="shared" si="52"/>
        <v>45</v>
      </c>
      <c r="L576" s="136" t="e">
        <f>#N/A</f>
        <v>#N/A</v>
      </c>
      <c r="M576" s="38" t="s">
        <v>688</v>
      </c>
    </row>
    <row r="577" spans="1:10" s="147" customFormat="1" ht="13.5">
      <c r="A577" s="155" t="s">
        <v>668</v>
      </c>
      <c r="J577" s="145"/>
    </row>
    <row r="578" spans="1:10" s="147" customFormat="1" ht="13.5">
      <c r="A578" s="155" t="s">
        <v>764</v>
      </c>
      <c r="J578" s="145"/>
    </row>
    <row r="579" s="147" customFormat="1" ht="13.5">
      <c r="J579" s="145"/>
    </row>
    <row r="580" s="147" customFormat="1" ht="13.5">
      <c r="J580" s="145"/>
    </row>
    <row r="581" spans="6:12" ht="13.5">
      <c r="F581" s="231">
        <f aca="true" t="shared" si="54" ref="F581:F589">A581</f>
        <v>0</v>
      </c>
      <c r="G581" s="31">
        <f aca="true" t="shared" si="55" ref="G581:G589">B581&amp;C581</f>
      </c>
      <c r="I581" s="125"/>
      <c r="J581" s="145"/>
      <c r="K581" s="227"/>
      <c r="L581" s="136">
        <f aca="true" t="shared" si="56" ref="L581:L586">IF(G581="","",IF(COUNTIF($G$5:$G$730,G581)&gt;1,"2重登録","OK"))</f>
      </c>
    </row>
    <row r="582" spans="6:12" ht="13.5">
      <c r="F582" s="231"/>
      <c r="I582" s="125"/>
      <c r="J582" s="145"/>
      <c r="K582" s="227"/>
      <c r="L582" s="136"/>
    </row>
    <row r="583" spans="6:12" ht="13.5">
      <c r="F583" s="231"/>
      <c r="G583" s="31">
        <v>1</v>
      </c>
      <c r="I583" s="125"/>
      <c r="J583" s="145"/>
      <c r="K583" s="227"/>
      <c r="L583" s="136"/>
    </row>
    <row r="584" spans="1:13" ht="13.5">
      <c r="A584" s="31" t="s">
        <v>793</v>
      </c>
      <c r="B584" s="31" t="s">
        <v>794</v>
      </c>
      <c r="C584" s="31" t="s">
        <v>795</v>
      </c>
      <c r="D584" s="31" t="s">
        <v>796</v>
      </c>
      <c r="F584" s="231" t="str">
        <f t="shared" si="54"/>
        <v>こ０１</v>
      </c>
      <c r="G584" s="31" t="str">
        <f t="shared" si="55"/>
        <v>安達隆一</v>
      </c>
      <c r="H584" s="31" t="s">
        <v>796</v>
      </c>
      <c r="I584" s="125" t="s">
        <v>701</v>
      </c>
      <c r="J584" s="145">
        <v>1970</v>
      </c>
      <c r="K584" s="227">
        <f>2017-J584</f>
        <v>47</v>
      </c>
      <c r="L584" s="136" t="str">
        <f t="shared" si="56"/>
        <v>OK</v>
      </c>
      <c r="M584" s="147" t="s">
        <v>779</v>
      </c>
    </row>
    <row r="585" spans="1:13" ht="13.5">
      <c r="A585" s="31" t="s">
        <v>797</v>
      </c>
      <c r="B585" s="31" t="s">
        <v>798</v>
      </c>
      <c r="C585" s="31" t="s">
        <v>799</v>
      </c>
      <c r="D585" s="31" t="s">
        <v>796</v>
      </c>
      <c r="F585" s="231" t="str">
        <f t="shared" si="54"/>
        <v>こ０２</v>
      </c>
      <c r="G585" s="31" t="str">
        <f t="shared" si="55"/>
        <v>寺村浩一</v>
      </c>
      <c r="H585" s="31" t="s">
        <v>796</v>
      </c>
      <c r="I585" s="125" t="s">
        <v>701</v>
      </c>
      <c r="J585" s="32">
        <v>1968</v>
      </c>
      <c r="K585" s="32">
        <f>2017-J585</f>
        <v>49</v>
      </c>
      <c r="L585" s="31" t="str">
        <f t="shared" si="56"/>
        <v>OK</v>
      </c>
      <c r="M585" s="31" t="s">
        <v>800</v>
      </c>
    </row>
    <row r="586" spans="1:13" ht="13.5">
      <c r="A586" s="31" t="s">
        <v>1344</v>
      </c>
      <c r="B586" s="31" t="s">
        <v>1345</v>
      </c>
      <c r="C586" s="31" t="s">
        <v>1324</v>
      </c>
      <c r="D586" s="31" t="s">
        <v>796</v>
      </c>
      <c r="F586" s="231" t="str">
        <f t="shared" si="54"/>
        <v>こ０３</v>
      </c>
      <c r="G586" s="31" t="str">
        <f t="shared" si="55"/>
        <v>征矢洋平</v>
      </c>
      <c r="H586" s="31" t="s">
        <v>796</v>
      </c>
      <c r="I586" s="125" t="s">
        <v>701</v>
      </c>
      <c r="J586" s="32">
        <v>1977</v>
      </c>
      <c r="K586" s="32">
        <f>2017-J586</f>
        <v>40</v>
      </c>
      <c r="L586" s="31" t="str">
        <f t="shared" si="56"/>
        <v>OK</v>
      </c>
      <c r="M586" s="247" t="s">
        <v>688</v>
      </c>
    </row>
    <row r="587" spans="1:13" ht="13.5">
      <c r="A587" s="31" t="s">
        <v>1346</v>
      </c>
      <c r="B587" s="222" t="s">
        <v>1347</v>
      </c>
      <c r="C587" s="34" t="s">
        <v>1348</v>
      </c>
      <c r="D587" s="31" t="s">
        <v>796</v>
      </c>
      <c r="F587" s="136" t="str">
        <f t="shared" si="54"/>
        <v>こ０４</v>
      </c>
      <c r="G587" s="31" t="str">
        <f t="shared" si="55"/>
        <v>北村　計</v>
      </c>
      <c r="H587" s="31" t="s">
        <v>796</v>
      </c>
      <c r="I587" s="37" t="s">
        <v>41</v>
      </c>
      <c r="J587" s="44">
        <v>1984</v>
      </c>
      <c r="K587" s="137">
        <f>IF(J587="","",(2019-J587))</f>
        <v>35</v>
      </c>
      <c r="L587" s="136" t="str">
        <f>IF(G587="","",IF(COUNTIF($G$3:$G$608,G587)&gt;1,"2重登録","OK"))</f>
        <v>OK</v>
      </c>
      <c r="M587" s="31" t="s">
        <v>232</v>
      </c>
    </row>
    <row r="588" spans="1:13" ht="13.5">
      <c r="A588" s="31" t="s">
        <v>1349</v>
      </c>
      <c r="B588" s="222" t="s">
        <v>1350</v>
      </c>
      <c r="C588" s="223" t="s">
        <v>886</v>
      </c>
      <c r="D588" s="31" t="str">
        <f>$B$8</f>
        <v>佐藤</v>
      </c>
      <c r="F588" s="136" t="str">
        <f t="shared" si="54"/>
        <v>こ０５</v>
      </c>
      <c r="G588" s="31" t="str">
        <f t="shared" si="55"/>
        <v>國本　太郎</v>
      </c>
      <c r="H588" s="37" t="str">
        <f>$B$9</f>
        <v>中村</v>
      </c>
      <c r="I588" s="37" t="s">
        <v>41</v>
      </c>
      <c r="J588" s="44">
        <v>1974</v>
      </c>
      <c r="K588" s="137">
        <f>IF(J588="","",(2019-J588))</f>
        <v>45</v>
      </c>
      <c r="L588" s="136" t="str">
        <f>IF(G588="","",IF(COUNTIF($G$3:$G$608,G588)&gt;1,"2重登録","OK"))</f>
        <v>OK</v>
      </c>
      <c r="M588" s="31" t="s">
        <v>734</v>
      </c>
    </row>
    <row r="589" spans="1:13" ht="13.5">
      <c r="A589" s="31" t="s">
        <v>1351</v>
      </c>
      <c r="B589" s="31" t="s">
        <v>1352</v>
      </c>
      <c r="C589" s="31" t="s">
        <v>1353</v>
      </c>
      <c r="D589" s="31" t="str">
        <f>$B$8</f>
        <v>佐藤</v>
      </c>
      <c r="F589" s="31" t="str">
        <f t="shared" si="54"/>
        <v>こ０６</v>
      </c>
      <c r="G589" s="31" t="str">
        <f t="shared" si="55"/>
        <v>大橋賢太郎</v>
      </c>
      <c r="H589" s="50" t="str">
        <f>$B$9</f>
        <v>中村</v>
      </c>
      <c r="I589" s="50" t="s">
        <v>701</v>
      </c>
      <c r="J589" s="32">
        <v>1986</v>
      </c>
      <c r="K589" s="137">
        <f>IF(J589="","",(2019-J589))</f>
        <v>33</v>
      </c>
      <c r="L589" s="136" t="str">
        <f>IF(G589="","",IF(COUNTIF($G$3:$G$608,G589)&gt;1,"2重登録","OK"))</f>
        <v>OK</v>
      </c>
      <c r="M589" s="31" t="s">
        <v>692</v>
      </c>
    </row>
    <row r="590" spans="7:8" ht="13.5">
      <c r="G590" s="800" t="s">
        <v>37</v>
      </c>
      <c r="H590" s="800"/>
    </row>
    <row r="591" spans="1:13" s="169" customFormat="1" ht="18.75" customHeight="1">
      <c r="A591" s="800" t="s">
        <v>670</v>
      </c>
      <c r="B591" s="800"/>
      <c r="C591" s="801">
        <f>RIGHT(A576,2)+RIGHT(A521,2)+RIGHT(A327,2)+RIGHT(A169,2)+RIGHT(A24,2)+RIGHT(A451,2)+RIGHT(A136,2)+RIGHT(A259,2)+RIGHT(A435,2)+RIGHT(A589,2)+RIGHT(A385,2)+RIGHT(A51,2)</f>
        <v>423</v>
      </c>
      <c r="D591" s="801"/>
      <c r="E591" s="801"/>
      <c r="F591" s="136"/>
      <c r="G591" s="802">
        <f>$G$30+$H$204+$G$271+$G$334+$H$398+$G$529+$G$78+$G$469+G148+$H$2+I439+$G$583</f>
        <v>76</v>
      </c>
      <c r="H591" s="802"/>
      <c r="I591" s="31"/>
      <c r="J591" s="32"/>
      <c r="K591" s="32"/>
      <c r="L591" s="136"/>
      <c r="M591" s="31"/>
    </row>
    <row r="592" spans="1:13" s="169" customFormat="1" ht="18.75" customHeight="1">
      <c r="A592" s="42"/>
      <c r="B592" s="42"/>
      <c r="C592" s="801"/>
      <c r="D592" s="801"/>
      <c r="E592" s="801"/>
      <c r="F592" s="136"/>
      <c r="G592" s="802"/>
      <c r="H592" s="802"/>
      <c r="I592" s="31"/>
      <c r="J592" s="32"/>
      <c r="K592" s="32"/>
      <c r="L592" s="31"/>
      <c r="M592" s="31"/>
    </row>
    <row r="593" spans="1:13" s="169" customFormat="1" ht="18.75" customHeight="1">
      <c r="A593" s="154">
        <f>C591</f>
        <v>423</v>
      </c>
      <c r="B593" s="31"/>
      <c r="C593" s="31"/>
      <c r="D593" s="31"/>
      <c r="E593" s="31"/>
      <c r="F593" s="31"/>
      <c r="G593" s="118"/>
      <c r="H593" s="118"/>
      <c r="I593" s="31"/>
      <c r="J593" s="32"/>
      <c r="K593" s="32"/>
      <c r="L593" s="31"/>
      <c r="M593" s="31"/>
    </row>
    <row r="594" spans="1:13" s="169" customFormat="1" ht="18.75" customHeight="1">
      <c r="A594" s="31"/>
      <c r="B594" s="31"/>
      <c r="C594" s="31"/>
      <c r="D594" s="803"/>
      <c r="E594" s="31"/>
      <c r="F594" s="31"/>
      <c r="G594" s="805" t="s">
        <v>671</v>
      </c>
      <c r="H594" s="805"/>
      <c r="I594" s="31"/>
      <c r="J594" s="32"/>
      <c r="K594" s="32"/>
      <c r="L594" s="31"/>
      <c r="M594" s="31"/>
    </row>
    <row r="595" spans="1:13" s="169" customFormat="1" ht="13.5">
      <c r="A595" s="31"/>
      <c r="B595" s="31"/>
      <c r="C595" s="803"/>
      <c r="D595" s="804"/>
      <c r="E595" s="31"/>
      <c r="F595" s="31"/>
      <c r="G595" s="805"/>
      <c r="H595" s="805"/>
      <c r="I595" s="31"/>
      <c r="J595" s="32"/>
      <c r="K595" s="32"/>
      <c r="L595" s="31"/>
      <c r="M595" s="31"/>
    </row>
    <row r="596" spans="1:13" s="169" customFormat="1" ht="13.5">
      <c r="A596" s="31"/>
      <c r="B596" s="31"/>
      <c r="C596" s="801"/>
      <c r="D596" s="31"/>
      <c r="E596" s="31"/>
      <c r="F596" s="31"/>
      <c r="G596" s="823">
        <f>$G$591/$C$591</f>
        <v>0.17966903073286053</v>
      </c>
      <c r="H596" s="823"/>
      <c r="I596" s="31"/>
      <c r="J596" s="32"/>
      <c r="K596" s="32"/>
      <c r="L596" s="31"/>
      <c r="M596" s="31"/>
    </row>
    <row r="597" spans="1:13" s="169" customFormat="1" ht="13.5">
      <c r="A597" s="31"/>
      <c r="B597" s="31"/>
      <c r="C597" s="31"/>
      <c r="D597" s="31"/>
      <c r="E597" s="31"/>
      <c r="F597" s="31"/>
      <c r="G597" s="823"/>
      <c r="H597" s="823"/>
      <c r="I597" s="31"/>
      <c r="J597" s="32"/>
      <c r="K597" s="32"/>
      <c r="L597" s="31"/>
      <c r="M597" s="31"/>
    </row>
    <row r="598" spans="1:13" s="169" customFormat="1" ht="13.5">
      <c r="A598" s="31"/>
      <c r="B598" s="31"/>
      <c r="C598" s="63"/>
      <c r="D598" s="31"/>
      <c r="E598" s="31"/>
      <c r="F598" s="31"/>
      <c r="G598" s="31"/>
      <c r="H598" s="31"/>
      <c r="I598" s="31"/>
      <c r="J598" s="32"/>
      <c r="K598" s="32"/>
      <c r="L598" s="31"/>
      <c r="M598" s="31"/>
    </row>
    <row r="599" spans="1:13" s="169" customFormat="1" ht="13.5">
      <c r="A599" s="31"/>
      <c r="B599" s="31"/>
      <c r="C599" s="31"/>
      <c r="D599" s="31"/>
      <c r="E599" s="31"/>
      <c r="F599" s="31"/>
      <c r="G599" s="31"/>
      <c r="H599" s="31"/>
      <c r="I599" s="31"/>
      <c r="J599" s="32"/>
      <c r="K599" s="32"/>
      <c r="L599" s="31"/>
      <c r="M599" s="31"/>
    </row>
    <row r="600" spans="1:13" s="169" customFormat="1" ht="13.5">
      <c r="A600" s="31"/>
      <c r="B600" s="31"/>
      <c r="C600" s="31"/>
      <c r="D600" s="31"/>
      <c r="E600" s="31"/>
      <c r="F600" s="31"/>
      <c r="G600" s="31"/>
      <c r="H600" s="31"/>
      <c r="I600" s="31"/>
      <c r="J600" s="32"/>
      <c r="K600" s="32"/>
      <c r="L600" s="31"/>
      <c r="M600" s="31"/>
    </row>
  </sheetData>
  <sheetProtection/>
  <mergeCells count="56">
    <mergeCell ref="B400:C400"/>
    <mergeCell ref="B526:C527"/>
    <mergeCell ref="D526:G527"/>
    <mergeCell ref="B529:C529"/>
    <mergeCell ref="G596:H597"/>
    <mergeCell ref="B206:C206"/>
    <mergeCell ref="B268:C269"/>
    <mergeCell ref="D268:G269"/>
    <mergeCell ref="H268:I269"/>
    <mergeCell ref="H270:J270"/>
    <mergeCell ref="B271:C271"/>
    <mergeCell ref="H271:J271"/>
    <mergeCell ref="I1:K1"/>
    <mergeCell ref="B4:C4"/>
    <mergeCell ref="B1:C2"/>
    <mergeCell ref="D1:G2"/>
    <mergeCell ref="C75:D76"/>
    <mergeCell ref="E75:I76"/>
    <mergeCell ref="I3:K3"/>
    <mergeCell ref="B27:C28"/>
    <mergeCell ref="D27:H28"/>
    <mergeCell ref="B30:C30"/>
    <mergeCell ref="B203:C204"/>
    <mergeCell ref="D203:G204"/>
    <mergeCell ref="I203:K203"/>
    <mergeCell ref="I204:K204"/>
    <mergeCell ref="A145:A146"/>
    <mergeCell ref="B145:C146"/>
    <mergeCell ref="D145:H146"/>
    <mergeCell ref="H147:J147"/>
    <mergeCell ref="B148:C148"/>
    <mergeCell ref="H148:J148"/>
    <mergeCell ref="B330:K331"/>
    <mergeCell ref="B332:D333"/>
    <mergeCell ref="B334:C335"/>
    <mergeCell ref="B397:C398"/>
    <mergeCell ref="D397:G398"/>
    <mergeCell ref="I397:K397"/>
    <mergeCell ref="I398:K398"/>
    <mergeCell ref="B438:D439"/>
    <mergeCell ref="E438:H439"/>
    <mergeCell ref="I439:J439"/>
    <mergeCell ref="L439:M439"/>
    <mergeCell ref="B441:C441"/>
    <mergeCell ref="B468:B469"/>
    <mergeCell ref="C468:F469"/>
    <mergeCell ref="H468:J468"/>
    <mergeCell ref="H469:J469"/>
    <mergeCell ref="H529:J529"/>
    <mergeCell ref="G590:H590"/>
    <mergeCell ref="A591:B591"/>
    <mergeCell ref="C591:E592"/>
    <mergeCell ref="G591:H592"/>
    <mergeCell ref="D594:D595"/>
    <mergeCell ref="G594:H595"/>
    <mergeCell ref="C595:C596"/>
  </mergeCells>
  <conditionalFormatting sqref="M587:M588">
    <cfRule type="cellIs" priority="1" dxfId="29" operator="equal">
      <formula>"東近江市"</formula>
    </cfRule>
  </conditionalFormatting>
  <conditionalFormatting sqref="I587:I588">
    <cfRule type="cellIs" priority="2" dxfId="29" operator="equal">
      <formula>"女"</formula>
    </cfRule>
    <cfRule type="cellIs" priority="3" dxfId="30" operator="equal">
      <formula>"女"</formula>
    </cfRule>
  </conditionalFormatting>
  <dataValidations count="3">
    <dataValidation type="list" allowBlank="1" showInputMessage="1" showErrorMessage="1" sqref="E587:E588">
      <formula1>"jr, ,"</formula1>
    </dataValidation>
    <dataValidation type="list" allowBlank="1" showInputMessage="1" showErrorMessage="1" sqref="I587:I588">
      <formula1>"男,女,"</formula1>
    </dataValidation>
    <dataValidation type="list" allowBlank="1" showInputMessage="1" showErrorMessage="1" sqref="M587:M588">
      <formula1>"東近江市,彦根市,愛荘町,長浜市,多賀町,"</formula1>
    </dataValidation>
  </dataValidations>
  <hyperlinks>
    <hyperlink ref="E438" r:id="rId1" display="miyazakid@sekisuijsuhi.co.jp"/>
  </hyperlinks>
  <printOptions/>
  <pageMargins left="0.75" right="0.75" top="1" bottom="1" header="0.51" footer="0.51"/>
  <pageSetup horizontalDpi="1200" verticalDpi="12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D2:DO82"/>
  <sheetViews>
    <sheetView zoomScaleSheetLayoutView="100" zoomScalePageLayoutView="0" workbookViewId="0" topLeftCell="A1">
      <selection activeCell="CQ39" sqref="CQ39"/>
    </sheetView>
  </sheetViews>
  <sheetFormatPr defaultColWidth="0.875" defaultRowHeight="6" customHeight="1"/>
  <sheetData>
    <row r="2" spans="12:109" ht="21" customHeight="1">
      <c r="L2" s="825" t="s">
        <v>672</v>
      </c>
      <c r="M2" s="825"/>
      <c r="N2" s="825"/>
      <c r="O2" s="825"/>
      <c r="P2" s="825"/>
      <c r="Q2" s="825"/>
      <c r="R2" s="825"/>
      <c r="S2" s="825"/>
      <c r="T2" s="825"/>
      <c r="U2" s="825"/>
      <c r="V2" s="825"/>
      <c r="W2" s="825"/>
      <c r="X2" s="825"/>
      <c r="Y2" s="825"/>
      <c r="Z2" s="825"/>
      <c r="AA2" s="825"/>
      <c r="AB2" s="825"/>
      <c r="AC2" s="825"/>
      <c r="AD2" s="825"/>
      <c r="AE2" s="825"/>
      <c r="AF2" s="825"/>
      <c r="AG2" s="825"/>
      <c r="AH2" s="825"/>
      <c r="AI2" s="825"/>
      <c r="AJ2" s="825"/>
      <c r="AK2" s="825"/>
      <c r="AL2" s="825"/>
      <c r="AM2" s="825"/>
      <c r="AN2" s="825"/>
      <c r="AO2" s="825"/>
      <c r="AP2" s="825"/>
      <c r="AQ2" s="825"/>
      <c r="AR2" s="825"/>
      <c r="AS2" s="825"/>
      <c r="AT2" s="825"/>
      <c r="AU2" s="825"/>
      <c r="AV2" s="825"/>
      <c r="AW2" s="825"/>
      <c r="AX2" s="825"/>
      <c r="AY2" s="825"/>
      <c r="AZ2" s="825"/>
      <c r="BA2" s="825"/>
      <c r="BB2" s="825"/>
      <c r="BC2" s="825"/>
      <c r="BD2" s="825"/>
      <c r="BE2" s="825"/>
      <c r="BF2" s="825"/>
      <c r="BG2" s="825"/>
      <c r="BH2" s="825"/>
      <c r="BI2" s="825"/>
      <c r="BJ2" s="825"/>
      <c r="BK2" s="825"/>
      <c r="BL2" s="825"/>
      <c r="BM2" s="825"/>
      <c r="BN2" s="825"/>
      <c r="BO2" s="825"/>
      <c r="BP2" s="825"/>
      <c r="BQ2" s="825"/>
      <c r="BR2" s="825"/>
      <c r="BS2" s="825"/>
      <c r="BT2" s="825"/>
      <c r="BU2" s="825"/>
      <c r="BV2" s="825"/>
      <c r="BW2" s="825"/>
      <c r="BX2" s="825"/>
      <c r="BY2" s="825"/>
      <c r="BZ2" s="825"/>
      <c r="CA2" s="825"/>
      <c r="CB2" s="825"/>
      <c r="CC2" s="825"/>
      <c r="CD2" s="825"/>
      <c r="CE2" s="825"/>
      <c r="CF2" s="825"/>
      <c r="CG2" s="825"/>
      <c r="CH2" s="825"/>
      <c r="CI2" s="825"/>
      <c r="CJ2" s="825"/>
      <c r="CK2" s="825"/>
      <c r="CL2" s="825"/>
      <c r="CM2" s="825"/>
      <c r="CN2" s="825"/>
      <c r="CO2" s="825"/>
      <c r="CP2" s="825"/>
      <c r="CQ2" s="825"/>
      <c r="CR2" s="825"/>
      <c r="CS2" s="825"/>
      <c r="CT2" s="825"/>
      <c r="CU2" s="825"/>
      <c r="CV2" s="825"/>
      <c r="CW2" s="825"/>
      <c r="CX2" s="825"/>
      <c r="CY2" s="825"/>
      <c r="CZ2" s="825"/>
      <c r="DA2" s="825"/>
      <c r="DB2" s="825"/>
      <c r="DC2" s="825"/>
      <c r="DD2" s="825"/>
      <c r="DE2" s="825"/>
    </row>
    <row r="3" spans="5:27" ht="21" customHeight="1">
      <c r="E3" s="825" t="s">
        <v>673</v>
      </c>
      <c r="F3" s="825"/>
      <c r="G3" s="825"/>
      <c r="H3" s="825"/>
      <c r="I3" s="825"/>
      <c r="J3" s="825"/>
      <c r="K3" s="825"/>
      <c r="L3" s="825"/>
      <c r="M3" s="825"/>
      <c r="N3" s="825"/>
      <c r="O3" s="825"/>
      <c r="P3" s="825"/>
      <c r="Q3" s="825"/>
      <c r="R3" s="825"/>
      <c r="S3" s="825"/>
      <c r="T3" s="825"/>
      <c r="U3" s="825"/>
      <c r="V3" s="825"/>
      <c r="W3" s="825"/>
      <c r="X3" s="825"/>
      <c r="Y3" s="825"/>
      <c r="Z3" s="825"/>
      <c r="AA3" s="825"/>
    </row>
    <row r="4" spans="4:113" ht="21" customHeight="1">
      <c r="D4" s="825" t="s">
        <v>674</v>
      </c>
      <c r="E4" s="825"/>
      <c r="F4" s="825"/>
      <c r="G4" s="825"/>
      <c r="H4" s="825"/>
      <c r="I4" s="825"/>
      <c r="J4" s="825"/>
      <c r="K4" s="825"/>
      <c r="L4" s="825"/>
      <c r="M4" s="825"/>
      <c r="N4" s="825"/>
      <c r="O4" s="825"/>
      <c r="P4" s="825"/>
      <c r="Q4" s="825"/>
      <c r="R4" s="825"/>
      <c r="S4" s="825"/>
      <c r="T4" s="825"/>
      <c r="U4" s="825"/>
      <c r="V4" s="825"/>
      <c r="W4" s="825"/>
      <c r="X4" s="825"/>
      <c r="Y4" s="825"/>
      <c r="Z4" s="825"/>
      <c r="AA4" s="825"/>
      <c r="AB4" s="825"/>
      <c r="AC4" s="825"/>
      <c r="AD4" s="825"/>
      <c r="AE4" s="825"/>
      <c r="AF4" s="825"/>
      <c r="AG4" s="825"/>
      <c r="AH4" s="825"/>
      <c r="AI4" s="825"/>
      <c r="AJ4" s="825"/>
      <c r="AK4" s="825"/>
      <c r="AL4" s="825"/>
      <c r="AM4" s="825"/>
      <c r="AN4" s="825"/>
      <c r="AO4" s="825"/>
      <c r="AP4" s="825"/>
      <c r="AQ4" s="825"/>
      <c r="AR4" s="825"/>
      <c r="AS4" s="825"/>
      <c r="AT4" s="825"/>
      <c r="AU4" s="825"/>
      <c r="AV4" s="825"/>
      <c r="AW4" s="825"/>
      <c r="AX4" s="825"/>
      <c r="AY4" s="825"/>
      <c r="AZ4" s="825"/>
      <c r="BA4" s="825"/>
      <c r="BB4" s="825"/>
      <c r="BC4" s="825"/>
      <c r="BD4" s="825"/>
      <c r="BE4" s="825"/>
      <c r="BF4" s="825"/>
      <c r="BG4" s="825"/>
      <c r="BH4" s="825"/>
      <c r="BI4" s="825"/>
      <c r="BJ4" s="825"/>
      <c r="BK4" s="825"/>
      <c r="BL4" s="825"/>
      <c r="BM4" s="825"/>
      <c r="BN4" s="825"/>
      <c r="BO4" s="825"/>
      <c r="BP4" s="825"/>
      <c r="BQ4" s="825"/>
      <c r="BR4" s="825"/>
      <c r="BS4" s="825"/>
      <c r="BT4" s="825"/>
      <c r="BU4" s="825"/>
      <c r="BV4" s="825"/>
      <c r="BW4" s="825"/>
      <c r="BX4" s="825"/>
      <c r="BY4" s="825"/>
      <c r="BZ4" s="825"/>
      <c r="CA4" s="825"/>
      <c r="CB4" s="825"/>
      <c r="CC4" s="825"/>
      <c r="CD4" s="825"/>
      <c r="CE4" s="825"/>
      <c r="CF4" s="825"/>
      <c r="CG4" s="825"/>
      <c r="CH4" s="825"/>
      <c r="CI4" s="825"/>
      <c r="CJ4" s="825"/>
      <c r="CK4" s="825"/>
      <c r="CL4" s="825"/>
      <c r="CM4" s="825"/>
      <c r="CN4" s="825"/>
      <c r="CO4" s="825"/>
      <c r="CP4" s="825"/>
      <c r="CQ4" s="825"/>
      <c r="CR4" s="825"/>
      <c r="CS4" s="825"/>
      <c r="CT4" s="825"/>
      <c r="CU4" s="825"/>
      <c r="CV4" s="825"/>
      <c r="CW4" s="825"/>
      <c r="CX4" s="825"/>
      <c r="CY4" s="825"/>
      <c r="CZ4" s="825"/>
      <c r="DA4" s="825"/>
      <c r="DB4" s="825"/>
      <c r="DC4" s="825"/>
      <c r="DD4" s="825"/>
      <c r="DE4" s="825"/>
      <c r="DF4" s="825"/>
      <c r="DG4" s="825"/>
      <c r="DH4" s="825"/>
      <c r="DI4" s="825"/>
    </row>
    <row r="5" spans="5:109" ht="21" customHeight="1">
      <c r="E5" s="826" t="s">
        <v>675</v>
      </c>
      <c r="F5" s="826"/>
      <c r="G5" s="826"/>
      <c r="H5" s="826"/>
      <c r="I5" s="826"/>
      <c r="J5" s="826"/>
      <c r="K5" s="826"/>
      <c r="L5" s="826"/>
      <c r="M5" s="826"/>
      <c r="N5" s="826"/>
      <c r="O5" s="826"/>
      <c r="P5" s="826"/>
      <c r="Q5" s="826"/>
      <c r="R5" s="826"/>
      <c r="S5" s="826"/>
      <c r="T5" s="826"/>
      <c r="U5" s="826"/>
      <c r="V5" s="826"/>
      <c r="W5" s="826"/>
      <c r="X5" s="826"/>
      <c r="Y5" s="826"/>
      <c r="Z5" s="826"/>
      <c r="AA5" s="826"/>
      <c r="AB5" s="826"/>
      <c r="AC5" s="826"/>
      <c r="AD5" s="826"/>
      <c r="AE5" s="826"/>
      <c r="AF5" s="826"/>
      <c r="AG5" s="826"/>
      <c r="AH5" s="826"/>
      <c r="AI5" s="826"/>
      <c r="AJ5" s="826"/>
      <c r="AK5" s="826"/>
      <c r="AL5" s="826"/>
      <c r="AM5" s="826"/>
      <c r="AN5" s="826"/>
      <c r="AO5" s="826"/>
      <c r="AP5" s="826"/>
      <c r="AQ5" s="826"/>
      <c r="AR5" s="826"/>
      <c r="AS5" s="826"/>
      <c r="AT5" s="826"/>
      <c r="AU5" s="826"/>
      <c r="AV5" s="826"/>
      <c r="AW5" s="826"/>
      <c r="AX5" s="826"/>
      <c r="AY5" s="826"/>
      <c r="AZ5" s="826"/>
      <c r="BA5" s="826"/>
      <c r="BB5" s="826"/>
      <c r="BC5" s="826"/>
      <c r="BD5" s="826"/>
      <c r="BE5" s="826"/>
      <c r="BF5" s="826"/>
      <c r="BG5" s="826"/>
      <c r="BH5" s="826"/>
      <c r="BI5" s="826"/>
      <c r="BJ5" s="826"/>
      <c r="BK5" s="826"/>
      <c r="BL5" s="826"/>
      <c r="BM5" s="826"/>
      <c r="BN5" s="826"/>
      <c r="BO5" s="826"/>
      <c r="BP5" s="826"/>
      <c r="BQ5" s="826"/>
      <c r="BR5" s="826"/>
      <c r="BS5" s="826"/>
      <c r="BT5" s="826"/>
      <c r="BU5" s="826"/>
      <c r="BV5" s="826"/>
      <c r="BW5" s="826"/>
      <c r="BX5" s="826"/>
      <c r="BY5" s="826"/>
      <c r="BZ5" s="826"/>
      <c r="CA5" s="826"/>
      <c r="CB5" s="826"/>
      <c r="CC5" s="826"/>
      <c r="CD5" s="826"/>
      <c r="CE5" s="826"/>
      <c r="CF5" s="826"/>
      <c r="CG5" s="826"/>
      <c r="CH5" s="826"/>
      <c r="CI5" s="826"/>
      <c r="CJ5" s="826"/>
      <c r="CK5" s="826"/>
      <c r="CL5" s="826"/>
      <c r="CM5" s="826"/>
      <c r="CN5" s="826"/>
      <c r="CO5" s="826"/>
      <c r="CP5" s="826"/>
      <c r="CQ5" s="826"/>
      <c r="CR5" s="826"/>
      <c r="CS5" s="826"/>
      <c r="CT5" s="826"/>
      <c r="CU5" s="826"/>
      <c r="CV5" s="826"/>
      <c r="CW5" s="826"/>
      <c r="CX5" s="826"/>
      <c r="CY5" s="826"/>
      <c r="CZ5" s="826"/>
      <c r="DA5" s="826"/>
      <c r="DB5" s="826"/>
      <c r="DC5" s="826"/>
      <c r="DD5" s="826"/>
      <c r="DE5" s="826"/>
    </row>
    <row r="6" spans="5:111" ht="22.5" customHeight="1">
      <c r="E6" s="826" t="s">
        <v>676</v>
      </c>
      <c r="F6" s="826"/>
      <c r="G6" s="826"/>
      <c r="H6" s="826"/>
      <c r="I6" s="826"/>
      <c r="J6" s="826"/>
      <c r="K6" s="826"/>
      <c r="L6" s="826"/>
      <c r="M6" s="826"/>
      <c r="N6" s="826"/>
      <c r="O6" s="826"/>
      <c r="P6" s="826"/>
      <c r="Q6" s="826"/>
      <c r="R6" s="826"/>
      <c r="S6" s="826"/>
      <c r="T6" s="826"/>
      <c r="U6" s="826"/>
      <c r="V6" s="826"/>
      <c r="W6" s="826"/>
      <c r="X6" s="826"/>
      <c r="Y6" s="826"/>
      <c r="Z6" s="826"/>
      <c r="AA6" s="826"/>
      <c r="AB6" s="826"/>
      <c r="AC6" s="826"/>
      <c r="AD6" s="826"/>
      <c r="AE6" s="826"/>
      <c r="AF6" s="826"/>
      <c r="AG6" s="826"/>
      <c r="AH6" s="826"/>
      <c r="AI6" s="826"/>
      <c r="AJ6" s="826"/>
      <c r="AK6" s="826"/>
      <c r="AL6" s="826"/>
      <c r="AM6" s="826"/>
      <c r="AN6" s="826"/>
      <c r="AO6" s="826"/>
      <c r="AP6" s="826"/>
      <c r="AQ6" s="826"/>
      <c r="AR6" s="826"/>
      <c r="AS6" s="826"/>
      <c r="AT6" s="826"/>
      <c r="AU6" s="826"/>
      <c r="AV6" s="826"/>
      <c r="AW6" s="826"/>
      <c r="AX6" s="826"/>
      <c r="AY6" s="826"/>
      <c r="AZ6" s="826"/>
      <c r="BA6" s="826"/>
      <c r="BB6" s="826"/>
      <c r="BC6" s="826"/>
      <c r="BD6" s="826"/>
      <c r="BE6" s="826"/>
      <c r="BF6" s="826"/>
      <c r="BG6" s="826"/>
      <c r="BH6" s="826"/>
      <c r="BI6" s="826"/>
      <c r="BJ6" s="826"/>
      <c r="BK6" s="826"/>
      <c r="BL6" s="826"/>
      <c r="BM6" s="826"/>
      <c r="BN6" s="826"/>
      <c r="BO6" s="826"/>
      <c r="BP6" s="826"/>
      <c r="BQ6" s="826"/>
      <c r="BR6" s="826"/>
      <c r="BS6" s="826"/>
      <c r="BT6" s="826"/>
      <c r="BU6" s="826"/>
      <c r="BV6" s="826"/>
      <c r="BW6" s="826"/>
      <c r="BX6" s="826"/>
      <c r="BY6" s="826"/>
      <c r="BZ6" s="826"/>
      <c r="CA6" s="826"/>
      <c r="CB6" s="826"/>
      <c r="CC6" s="826"/>
      <c r="CD6" s="826"/>
      <c r="CE6" s="826"/>
      <c r="CF6" s="826"/>
      <c r="CG6" s="826"/>
      <c r="CH6" s="826"/>
      <c r="CI6" s="826"/>
      <c r="CJ6" s="826"/>
      <c r="CK6" s="826"/>
      <c r="CL6" s="826"/>
      <c r="CM6" s="826"/>
      <c r="CN6" s="826"/>
      <c r="CO6" s="826"/>
      <c r="CP6" s="826"/>
      <c r="CQ6" s="826"/>
      <c r="CR6" s="826"/>
      <c r="CS6" s="826"/>
      <c r="CT6" s="826"/>
      <c r="CU6" s="826"/>
      <c r="CV6" s="826"/>
      <c r="CW6" s="826"/>
      <c r="CX6" s="826"/>
      <c r="CY6" s="826"/>
      <c r="CZ6" s="826"/>
      <c r="DA6" s="826"/>
      <c r="DB6" s="826"/>
      <c r="DC6" s="826"/>
      <c r="DD6" s="826"/>
      <c r="DE6" s="826"/>
      <c r="DF6" s="826"/>
      <c r="DG6" s="826"/>
    </row>
    <row r="7" ht="39.75" customHeight="1"/>
    <row r="8" spans="16:109" ht="6" customHeight="1">
      <c r="P8" s="1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11"/>
      <c r="AC8" s="12"/>
      <c r="AD8" s="12"/>
      <c r="AE8" s="840" t="s">
        <v>677</v>
      </c>
      <c r="AF8" s="841"/>
      <c r="AG8" s="841"/>
      <c r="AH8" s="841"/>
      <c r="AI8" s="841"/>
      <c r="AJ8" s="841"/>
      <c r="AK8" s="841"/>
      <c r="AL8" s="841"/>
      <c r="AM8" s="842"/>
      <c r="AN8" s="12"/>
      <c r="AO8" s="12"/>
      <c r="AP8" s="12"/>
      <c r="AQ8" s="12"/>
      <c r="AR8" s="12"/>
      <c r="AS8" s="12"/>
      <c r="AT8" s="12"/>
      <c r="AU8" s="12"/>
      <c r="AV8" s="12"/>
      <c r="AW8" s="12"/>
      <c r="AX8" s="12"/>
      <c r="AY8" s="12"/>
      <c r="AZ8" s="12"/>
      <c r="BA8" s="12"/>
      <c r="BB8" s="12"/>
      <c r="BC8" s="12"/>
      <c r="BD8" s="12"/>
      <c r="BE8" s="12"/>
      <c r="BF8" s="12"/>
      <c r="BG8" s="12"/>
      <c r="BH8" s="12"/>
      <c r="BI8" s="12"/>
      <c r="BJ8" s="12"/>
      <c r="BK8" s="12"/>
      <c r="BL8" s="12"/>
      <c r="BM8" s="12"/>
      <c r="BN8" s="12"/>
      <c r="BO8" s="12"/>
      <c r="BP8" s="12"/>
      <c r="BQ8" s="12"/>
      <c r="BR8" s="12"/>
      <c r="BS8" s="12"/>
      <c r="BT8" s="12"/>
      <c r="BU8" s="12"/>
      <c r="BV8" s="12"/>
      <c r="BW8" s="12"/>
      <c r="BX8" s="12"/>
      <c r="BY8" s="12"/>
      <c r="BZ8" s="12"/>
      <c r="CA8" s="12"/>
      <c r="CB8" s="12"/>
      <c r="CC8" s="12"/>
      <c r="CD8" s="12"/>
      <c r="CE8" s="12"/>
      <c r="CF8" s="12"/>
      <c r="CG8" s="12"/>
      <c r="CH8" s="12"/>
      <c r="CI8" s="12"/>
      <c r="CJ8" s="12"/>
      <c r="CK8" s="12"/>
      <c r="CL8" s="12"/>
      <c r="CM8" s="12"/>
      <c r="CN8" s="12"/>
      <c r="CO8" s="12"/>
      <c r="CP8" s="12"/>
      <c r="CQ8" s="12"/>
      <c r="CR8" s="12"/>
      <c r="CS8" s="12"/>
      <c r="CT8" s="12"/>
      <c r="CU8" s="12"/>
      <c r="CV8" s="1"/>
      <c r="CW8" s="7"/>
      <c r="CX8" s="7"/>
      <c r="CY8" s="7"/>
      <c r="CZ8" s="7"/>
      <c r="DA8" s="7"/>
      <c r="DB8" s="7"/>
      <c r="DC8" s="7"/>
      <c r="DD8" s="7"/>
      <c r="DE8" s="11"/>
    </row>
    <row r="9" spans="16:109" ht="6" customHeight="1">
      <c r="P9" s="2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13"/>
      <c r="AC9" s="10"/>
      <c r="AD9" s="10"/>
      <c r="AE9" s="843"/>
      <c r="AF9" s="828"/>
      <c r="AG9" s="828"/>
      <c r="AH9" s="828"/>
      <c r="AI9" s="828"/>
      <c r="AJ9" s="828"/>
      <c r="AK9" s="828"/>
      <c r="AL9" s="828"/>
      <c r="AM9" s="844"/>
      <c r="AN9" s="10"/>
      <c r="AO9" s="10"/>
      <c r="AP9" s="10"/>
      <c r="AQ9" s="10"/>
      <c r="AR9" s="10"/>
      <c r="AS9" s="10"/>
      <c r="AT9" s="10"/>
      <c r="AU9" s="10"/>
      <c r="AV9" s="10"/>
      <c r="AW9" s="10"/>
      <c r="AX9" s="10"/>
      <c r="AY9" s="10"/>
      <c r="AZ9" s="10"/>
      <c r="BA9" s="10"/>
      <c r="BB9" s="10"/>
      <c r="BC9" s="10"/>
      <c r="BD9" s="10"/>
      <c r="BE9" s="10"/>
      <c r="BF9" s="10"/>
      <c r="BG9" s="10"/>
      <c r="BH9" s="10"/>
      <c r="BI9" s="10"/>
      <c r="BJ9" s="10"/>
      <c r="BK9" s="10"/>
      <c r="BL9" s="10"/>
      <c r="BM9" s="10"/>
      <c r="BN9" s="10"/>
      <c r="BO9" s="10"/>
      <c r="BP9" s="10"/>
      <c r="BQ9" s="10"/>
      <c r="BR9" s="10"/>
      <c r="BS9" s="10"/>
      <c r="BT9" s="10"/>
      <c r="BU9" s="10"/>
      <c r="BV9" s="10"/>
      <c r="BW9" s="10"/>
      <c r="BX9" s="10"/>
      <c r="BY9" s="10"/>
      <c r="BZ9" s="10"/>
      <c r="CA9" s="10"/>
      <c r="CB9" s="10"/>
      <c r="CC9" s="10"/>
      <c r="CD9" s="10"/>
      <c r="CE9" s="10"/>
      <c r="CF9" s="10"/>
      <c r="CG9" s="10"/>
      <c r="CH9" s="10"/>
      <c r="CI9" s="10"/>
      <c r="CJ9" s="10"/>
      <c r="CK9" s="10"/>
      <c r="CL9" s="10"/>
      <c r="CM9" s="10"/>
      <c r="CN9" s="10"/>
      <c r="CO9" s="10"/>
      <c r="CP9" s="10"/>
      <c r="CQ9" s="10"/>
      <c r="CR9" s="10"/>
      <c r="CS9" s="10"/>
      <c r="CT9" s="10"/>
      <c r="CU9" s="10"/>
      <c r="CV9" s="2"/>
      <c r="CW9" s="8"/>
      <c r="CX9" s="8"/>
      <c r="CY9" s="8"/>
      <c r="CZ9" s="8"/>
      <c r="DA9" s="8"/>
      <c r="DB9" s="8"/>
      <c r="DC9" s="8"/>
      <c r="DD9" s="8"/>
      <c r="DE9" s="13"/>
    </row>
    <row r="10" spans="16:109" ht="6" customHeight="1">
      <c r="P10" s="3"/>
      <c r="Q10" s="841" t="s">
        <v>678</v>
      </c>
      <c r="R10" s="841"/>
      <c r="S10" s="841"/>
      <c r="T10" s="841"/>
      <c r="U10" s="841"/>
      <c r="V10" s="841"/>
      <c r="W10" s="841"/>
      <c r="X10" s="841"/>
      <c r="Y10" s="841"/>
      <c r="Z10" s="841"/>
      <c r="AA10" s="841"/>
      <c r="AB10" s="841"/>
      <c r="AC10" s="10"/>
      <c r="AD10" s="10"/>
      <c r="AE10" s="845"/>
      <c r="AF10" s="846"/>
      <c r="AG10" s="846"/>
      <c r="AH10" s="846"/>
      <c r="AI10" s="846"/>
      <c r="AJ10" s="846"/>
      <c r="AK10" s="846"/>
      <c r="AL10" s="846"/>
      <c r="AM10" s="847"/>
      <c r="AN10" s="10"/>
      <c r="AO10" s="10"/>
      <c r="AP10" s="10"/>
      <c r="AQ10" s="10"/>
      <c r="AR10" s="10"/>
      <c r="AS10" s="10"/>
      <c r="AT10" s="10"/>
      <c r="BB10" s="10"/>
      <c r="BC10" s="10"/>
      <c r="BD10" s="10"/>
      <c r="BE10" s="10"/>
      <c r="BF10" s="10"/>
      <c r="BG10" s="10"/>
      <c r="BH10" s="10"/>
      <c r="BI10" s="10"/>
      <c r="BJ10" s="10"/>
      <c r="BK10" s="10"/>
      <c r="BL10" s="10"/>
      <c r="BM10" s="10"/>
      <c r="BN10" s="10"/>
      <c r="BO10" s="10"/>
      <c r="BP10" s="10"/>
      <c r="BZ10" s="10"/>
      <c r="CA10" s="10"/>
      <c r="CB10" s="10"/>
      <c r="CC10" s="10"/>
      <c r="CD10" s="10"/>
      <c r="CE10" s="10"/>
      <c r="CF10" s="10"/>
      <c r="CG10" s="10"/>
      <c r="CH10" s="10"/>
      <c r="CI10" s="10"/>
      <c r="CJ10" s="10"/>
      <c r="CK10" s="10"/>
      <c r="CL10" s="10"/>
      <c r="CM10" s="10"/>
      <c r="CN10" s="10"/>
      <c r="CO10" s="10"/>
      <c r="CP10" s="10"/>
      <c r="CQ10" s="10"/>
      <c r="CR10" s="10"/>
      <c r="CS10" s="10"/>
      <c r="CT10" s="10"/>
      <c r="CU10" s="10"/>
      <c r="CV10" s="841" t="s">
        <v>678</v>
      </c>
      <c r="CW10" s="841"/>
      <c r="CX10" s="841"/>
      <c r="CY10" s="841"/>
      <c r="CZ10" s="841"/>
      <c r="DA10" s="841"/>
      <c r="DB10" s="841"/>
      <c r="DC10" s="841"/>
      <c r="DD10" s="841"/>
      <c r="DE10" s="842"/>
    </row>
    <row r="11" spans="16:109" ht="6" customHeight="1">
      <c r="P11" s="3"/>
      <c r="Q11" s="828"/>
      <c r="R11" s="828"/>
      <c r="S11" s="828"/>
      <c r="T11" s="828"/>
      <c r="U11" s="828"/>
      <c r="V11" s="828"/>
      <c r="W11" s="828"/>
      <c r="X11" s="828"/>
      <c r="Y11" s="828"/>
      <c r="Z11" s="828"/>
      <c r="AA11" s="828"/>
      <c r="AB11" s="828"/>
      <c r="AC11" s="10"/>
      <c r="AD11" s="10"/>
      <c r="AE11" s="10"/>
      <c r="AF11" s="10"/>
      <c r="AG11" s="10"/>
      <c r="AH11" s="10"/>
      <c r="AI11" s="10"/>
      <c r="AJ11" s="10"/>
      <c r="AK11" s="10"/>
      <c r="AL11" s="10"/>
      <c r="AM11" s="10"/>
      <c r="AN11" s="10"/>
      <c r="AO11" s="10"/>
      <c r="AP11" s="10"/>
      <c r="AQ11" s="10"/>
      <c r="AR11" s="10"/>
      <c r="BB11" s="10"/>
      <c r="BC11" s="10"/>
      <c r="BD11" s="10"/>
      <c r="BE11" s="10"/>
      <c r="BF11" s="10"/>
      <c r="BG11" s="10"/>
      <c r="BH11" s="10"/>
      <c r="BI11" s="10"/>
      <c r="BJ11" s="10"/>
      <c r="BK11" s="10"/>
      <c r="BL11" s="10"/>
      <c r="BM11" s="10"/>
      <c r="BN11" s="10"/>
      <c r="BO11" s="10"/>
      <c r="BP11" s="10"/>
      <c r="BZ11" s="10"/>
      <c r="CA11" s="10"/>
      <c r="CB11" s="10"/>
      <c r="CC11" s="10"/>
      <c r="CD11" s="10"/>
      <c r="CE11" s="10"/>
      <c r="CF11" s="10"/>
      <c r="CG11" s="10"/>
      <c r="CH11" s="10"/>
      <c r="CI11" s="10"/>
      <c r="CJ11" s="10"/>
      <c r="CK11" s="10"/>
      <c r="CL11" s="10"/>
      <c r="CM11" s="10"/>
      <c r="CN11" s="10"/>
      <c r="CO11" s="10"/>
      <c r="CP11" s="10"/>
      <c r="CQ11" s="10"/>
      <c r="CR11" s="10"/>
      <c r="CS11" s="10"/>
      <c r="CT11" s="10"/>
      <c r="CU11" s="10"/>
      <c r="CV11" s="828"/>
      <c r="CW11" s="828"/>
      <c r="CX11" s="828"/>
      <c r="CY11" s="828"/>
      <c r="CZ11" s="828"/>
      <c r="DA11" s="828"/>
      <c r="DB11" s="828"/>
      <c r="DC11" s="828"/>
      <c r="DD11" s="828"/>
      <c r="DE11" s="844"/>
    </row>
    <row r="12" spans="16:109" ht="6" customHeight="1">
      <c r="P12" s="3"/>
      <c r="Q12" s="828"/>
      <c r="R12" s="828"/>
      <c r="S12" s="828"/>
      <c r="T12" s="828"/>
      <c r="U12" s="828"/>
      <c r="V12" s="828"/>
      <c r="W12" s="828"/>
      <c r="X12" s="828"/>
      <c r="Y12" s="828"/>
      <c r="Z12" s="828"/>
      <c r="AA12" s="828"/>
      <c r="AB12" s="828"/>
      <c r="AC12" s="10"/>
      <c r="AD12" s="10"/>
      <c r="AE12" s="10"/>
      <c r="AF12" s="10"/>
      <c r="AG12" s="10"/>
      <c r="AH12" s="10"/>
      <c r="AI12" s="10"/>
      <c r="AJ12" s="10"/>
      <c r="AK12" s="10"/>
      <c r="AL12" s="10"/>
      <c r="AM12" s="10"/>
      <c r="AN12" s="10"/>
      <c r="AO12" s="10"/>
      <c r="AP12" s="10"/>
      <c r="AQ12" s="10"/>
      <c r="AR12" s="10"/>
      <c r="BB12" s="10"/>
      <c r="BC12" s="10"/>
      <c r="BD12" s="10"/>
      <c r="BE12" s="10"/>
      <c r="BF12" s="14"/>
      <c r="BG12" s="12"/>
      <c r="BH12" s="17"/>
      <c r="BI12" s="10"/>
      <c r="BJ12" s="10"/>
      <c r="BK12" s="10"/>
      <c r="BL12" s="10"/>
      <c r="BM12" s="10"/>
      <c r="BN12" s="10"/>
      <c r="BO12" s="10"/>
      <c r="BP12" s="10"/>
      <c r="BZ12" s="10"/>
      <c r="CA12" s="10"/>
      <c r="CB12" s="10"/>
      <c r="CC12" s="10"/>
      <c r="CD12" s="10"/>
      <c r="CE12" s="10"/>
      <c r="CF12" s="10"/>
      <c r="CG12" s="10"/>
      <c r="CH12" s="10"/>
      <c r="CI12" s="10"/>
      <c r="CJ12" s="10"/>
      <c r="CK12" s="10"/>
      <c r="CL12" s="10"/>
      <c r="CM12" s="10"/>
      <c r="CN12" s="10"/>
      <c r="CO12" s="10"/>
      <c r="CP12" s="10"/>
      <c r="CQ12" s="10"/>
      <c r="CR12" s="10"/>
      <c r="CS12" s="10"/>
      <c r="CT12" s="10"/>
      <c r="CU12" s="10"/>
      <c r="CV12" s="828"/>
      <c r="CW12" s="828"/>
      <c r="CX12" s="828"/>
      <c r="CY12" s="828"/>
      <c r="CZ12" s="828"/>
      <c r="DA12" s="828"/>
      <c r="DB12" s="828"/>
      <c r="DC12" s="828"/>
      <c r="DD12" s="828"/>
      <c r="DE12" s="844"/>
    </row>
    <row r="13" spans="16:109" ht="6" customHeight="1">
      <c r="P13" s="3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0"/>
      <c r="AP13" s="10"/>
      <c r="AQ13" s="10"/>
      <c r="AR13" s="10"/>
      <c r="AS13" s="10"/>
      <c r="AT13" s="10"/>
      <c r="AU13" s="10"/>
      <c r="AV13" s="10"/>
      <c r="AW13" s="10"/>
      <c r="AX13" s="10"/>
      <c r="AY13" s="10"/>
      <c r="AZ13" s="10"/>
      <c r="BA13" s="10"/>
      <c r="BB13" s="10"/>
      <c r="BC13" s="10"/>
      <c r="BD13" s="10"/>
      <c r="BE13" s="10"/>
      <c r="BF13" s="15"/>
      <c r="BG13" s="16"/>
      <c r="BH13" s="19"/>
      <c r="BI13" s="10"/>
      <c r="BJ13" s="10"/>
      <c r="BK13" s="10"/>
      <c r="BL13" s="10"/>
      <c r="BM13" s="10"/>
      <c r="BN13" s="10"/>
      <c r="BO13" s="10"/>
      <c r="BP13" s="10"/>
      <c r="BQ13" s="10"/>
      <c r="BR13" s="10"/>
      <c r="BS13" s="10"/>
      <c r="BT13" s="10"/>
      <c r="BU13" s="10"/>
      <c r="BV13" s="10"/>
      <c r="BW13" s="10"/>
      <c r="BX13" s="10"/>
      <c r="BY13" s="10"/>
      <c r="BZ13" s="10"/>
      <c r="CA13" s="10"/>
      <c r="CB13" s="10"/>
      <c r="CC13" s="10"/>
      <c r="CD13" s="10"/>
      <c r="CE13" s="10"/>
      <c r="CF13" s="10"/>
      <c r="CG13" s="10"/>
      <c r="CH13" s="10"/>
      <c r="CI13" s="10"/>
      <c r="CJ13" s="10"/>
      <c r="CK13" s="10"/>
      <c r="CL13" s="10"/>
      <c r="CM13" s="10"/>
      <c r="CN13" s="10"/>
      <c r="CO13" s="10"/>
      <c r="CP13" s="10"/>
      <c r="CQ13" s="10"/>
      <c r="CR13" s="10"/>
      <c r="CS13" s="10"/>
      <c r="CT13" s="10"/>
      <c r="CU13" s="10"/>
      <c r="CV13" s="10"/>
      <c r="CW13" s="10"/>
      <c r="CX13" s="10"/>
      <c r="CY13" s="10"/>
      <c r="CZ13" s="10"/>
      <c r="DA13" s="10"/>
      <c r="DB13" s="10"/>
      <c r="DC13" s="10"/>
      <c r="DD13" s="10"/>
      <c r="DE13" s="18"/>
    </row>
    <row r="14" spans="16:109" ht="6" customHeight="1">
      <c r="P14" s="3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0"/>
      <c r="AD14" s="10"/>
      <c r="AE14" s="10"/>
      <c r="AF14" s="10"/>
      <c r="AG14" s="10"/>
      <c r="AH14" s="10"/>
      <c r="AI14" s="10"/>
      <c r="AJ14" s="10"/>
      <c r="AK14" s="10"/>
      <c r="AL14" s="10"/>
      <c r="AM14" s="10"/>
      <c r="AN14" s="10"/>
      <c r="AO14" s="10"/>
      <c r="AP14" s="10"/>
      <c r="AQ14" s="10"/>
      <c r="AR14" s="10"/>
      <c r="AS14" s="10"/>
      <c r="AT14" s="10"/>
      <c r="AU14" s="10"/>
      <c r="AV14" s="10"/>
      <c r="AW14" s="10"/>
      <c r="AX14" s="10"/>
      <c r="AY14" s="10"/>
      <c r="AZ14" s="10"/>
      <c r="BA14" s="10"/>
      <c r="BB14" s="10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  <c r="BZ14" s="10"/>
      <c r="CA14" s="10"/>
      <c r="CB14" s="10"/>
      <c r="CC14" s="10"/>
      <c r="CD14" s="10"/>
      <c r="CE14" s="10"/>
      <c r="CF14" s="10"/>
      <c r="CG14" s="10"/>
      <c r="CH14" s="10"/>
      <c r="CI14" s="10"/>
      <c r="CJ14" s="10"/>
      <c r="CK14" s="10"/>
      <c r="CL14" s="10"/>
      <c r="CM14" s="10"/>
      <c r="CN14" s="10"/>
      <c r="CO14" s="10"/>
      <c r="CP14" s="10"/>
      <c r="CQ14" s="10"/>
      <c r="CR14" s="10"/>
      <c r="CS14" s="10"/>
      <c r="CT14" s="10"/>
      <c r="CU14" s="10"/>
      <c r="CV14" s="10"/>
      <c r="CW14" s="10"/>
      <c r="CX14" s="10"/>
      <c r="CY14" s="10"/>
      <c r="CZ14" s="10"/>
      <c r="DA14" s="10"/>
      <c r="DB14" s="10"/>
      <c r="DC14" s="10"/>
      <c r="DD14" s="10"/>
      <c r="DE14" s="18"/>
    </row>
    <row r="15" spans="16:109" ht="6" customHeight="1">
      <c r="P15" s="3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0"/>
      <c r="AD15" s="10"/>
      <c r="AE15" s="10"/>
      <c r="AF15" s="10"/>
      <c r="AG15" s="10"/>
      <c r="AH15" s="10"/>
      <c r="AI15" s="10"/>
      <c r="AJ15" s="10"/>
      <c r="AK15" s="10"/>
      <c r="AL15" s="10"/>
      <c r="AM15" s="10"/>
      <c r="AN15" s="10"/>
      <c r="AO15" s="10"/>
      <c r="AP15" s="10"/>
      <c r="AQ15" s="10"/>
      <c r="AR15" s="10"/>
      <c r="AS15" s="10"/>
      <c r="AT15" s="10"/>
      <c r="AU15" s="10"/>
      <c r="AV15" s="10"/>
      <c r="AW15" s="10"/>
      <c r="AX15" s="10"/>
      <c r="AY15" s="10"/>
      <c r="AZ15" s="10"/>
      <c r="BA15" s="10"/>
      <c r="BB15" s="10"/>
      <c r="BC15" s="10"/>
      <c r="BD15" s="10"/>
      <c r="BE15" s="10"/>
      <c r="BF15" s="10"/>
      <c r="BG15" s="10"/>
      <c r="BH15" s="10"/>
      <c r="BI15" s="10"/>
      <c r="BJ15" s="10"/>
      <c r="BK15" s="10"/>
      <c r="BL15" s="10"/>
      <c r="BM15" s="10"/>
      <c r="BN15" s="10"/>
      <c r="BO15" s="10"/>
      <c r="BP15" s="10"/>
      <c r="BQ15" s="10"/>
      <c r="BR15" s="10"/>
      <c r="BS15" s="10"/>
      <c r="BT15" s="10"/>
      <c r="BU15" s="10"/>
      <c r="BV15" s="10"/>
      <c r="BW15" s="10"/>
      <c r="BX15" s="10"/>
      <c r="BY15" s="10"/>
      <c r="BZ15" s="10"/>
      <c r="CA15" s="10"/>
      <c r="CB15" s="10"/>
      <c r="CC15" s="10"/>
      <c r="CD15" s="10"/>
      <c r="CE15" s="10"/>
      <c r="CF15" s="10"/>
      <c r="CG15" s="10"/>
      <c r="CH15" s="10"/>
      <c r="CI15" s="10"/>
      <c r="CJ15" s="10"/>
      <c r="CK15" s="10"/>
      <c r="CL15" s="10"/>
      <c r="CM15" s="10"/>
      <c r="CN15" s="10"/>
      <c r="CO15" s="10"/>
      <c r="CP15" s="10"/>
      <c r="CQ15" s="10"/>
      <c r="CR15" s="10"/>
      <c r="CS15" s="10"/>
      <c r="CT15" s="10"/>
      <c r="CU15" s="10"/>
      <c r="CV15" s="10"/>
      <c r="CW15" s="10"/>
      <c r="CX15" s="10"/>
      <c r="CY15" s="10"/>
      <c r="CZ15" s="10"/>
      <c r="DA15" s="10"/>
      <c r="DB15" s="10"/>
      <c r="DC15" s="10"/>
      <c r="DD15" s="10"/>
      <c r="DE15" s="18"/>
    </row>
    <row r="16" spans="16:109" ht="6" customHeight="1">
      <c r="P16" s="3"/>
      <c r="Q16" s="10"/>
      <c r="R16" s="10"/>
      <c r="S16" s="10"/>
      <c r="T16" s="10"/>
      <c r="U16" s="10"/>
      <c r="V16" s="10"/>
      <c r="W16" s="10"/>
      <c r="X16" s="10"/>
      <c r="Y16" s="10"/>
      <c r="Z16" s="10"/>
      <c r="AA16" s="10"/>
      <c r="AB16" s="10"/>
      <c r="AC16" s="10"/>
      <c r="AD16" s="10"/>
      <c r="AE16" s="10"/>
      <c r="AF16" s="10"/>
      <c r="AG16" s="10"/>
      <c r="AH16" s="10"/>
      <c r="AI16" s="10"/>
      <c r="AJ16" s="10"/>
      <c r="AK16" s="10"/>
      <c r="AL16" s="10"/>
      <c r="AM16" s="10"/>
      <c r="AN16" s="10"/>
      <c r="AO16" s="10"/>
      <c r="AP16" s="10"/>
      <c r="AQ16" s="10"/>
      <c r="AR16" s="10"/>
      <c r="AS16" s="10"/>
      <c r="AT16" s="10"/>
      <c r="AU16" s="10"/>
      <c r="AV16" s="10"/>
      <c r="AW16" s="10"/>
      <c r="AX16" s="10"/>
      <c r="AY16" s="10"/>
      <c r="AZ16" s="10"/>
      <c r="BA16" s="10"/>
      <c r="BB16" s="10"/>
      <c r="BC16" s="10"/>
      <c r="BD16" s="10"/>
      <c r="BE16" s="10"/>
      <c r="BF16" s="10"/>
      <c r="BG16" s="10"/>
      <c r="BH16" s="10"/>
      <c r="BI16" s="10"/>
      <c r="BJ16" s="10"/>
      <c r="BK16" s="10"/>
      <c r="BL16" s="10"/>
      <c r="BM16" s="10"/>
      <c r="BN16" s="10"/>
      <c r="BO16" s="10"/>
      <c r="BP16" s="10"/>
      <c r="BQ16" s="10"/>
      <c r="BR16" s="10"/>
      <c r="BS16" s="10"/>
      <c r="BT16" s="10"/>
      <c r="BU16" s="10"/>
      <c r="BV16" s="10"/>
      <c r="BW16" s="10"/>
      <c r="BX16" s="10"/>
      <c r="BY16" s="10"/>
      <c r="BZ16" s="10"/>
      <c r="CA16" s="10"/>
      <c r="CB16" s="10"/>
      <c r="CC16" s="10"/>
      <c r="CD16" s="10"/>
      <c r="CE16" s="10"/>
      <c r="CF16" s="10"/>
      <c r="CG16" s="10"/>
      <c r="CH16" s="10"/>
      <c r="CI16" s="10"/>
      <c r="CJ16" s="10"/>
      <c r="CK16" s="10"/>
      <c r="CL16" s="10"/>
      <c r="CM16" s="10"/>
      <c r="CN16" s="10"/>
      <c r="CO16" s="10"/>
      <c r="CP16" s="10"/>
      <c r="CQ16" s="10"/>
      <c r="CR16" s="10"/>
      <c r="CS16" s="10"/>
      <c r="CT16" s="10"/>
      <c r="CU16" s="10"/>
      <c r="CV16" s="10"/>
      <c r="CW16" s="10"/>
      <c r="CX16" s="10"/>
      <c r="CY16" s="10"/>
      <c r="CZ16" s="10"/>
      <c r="DA16" s="10"/>
      <c r="DB16" s="10"/>
      <c r="DC16" s="10"/>
      <c r="DD16" s="10"/>
      <c r="DE16" s="18"/>
    </row>
    <row r="17" spans="16:109" ht="6" customHeight="1">
      <c r="P17" s="3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  <c r="AK17" s="10"/>
      <c r="AL17" s="10"/>
      <c r="AM17" s="10"/>
      <c r="AN17" s="10"/>
      <c r="AO17" s="10"/>
      <c r="AP17" s="10"/>
      <c r="AQ17" s="10"/>
      <c r="AR17" s="10"/>
      <c r="AS17" s="10"/>
      <c r="AT17" s="10"/>
      <c r="AU17" s="10"/>
      <c r="AV17" s="10"/>
      <c r="AW17" s="10"/>
      <c r="AX17" s="10"/>
      <c r="AY17" s="10"/>
      <c r="AZ17" s="10"/>
      <c r="BA17" s="10"/>
      <c r="BB17" s="10"/>
      <c r="BC17" s="10"/>
      <c r="BD17" s="10"/>
      <c r="BE17" s="10"/>
      <c r="BF17" s="10"/>
      <c r="BG17" s="18"/>
      <c r="BH17" s="10"/>
      <c r="BI17" s="10"/>
      <c r="BJ17" s="10"/>
      <c r="BK17" s="10"/>
      <c r="BL17" s="10"/>
      <c r="BM17" s="10"/>
      <c r="BN17" s="10"/>
      <c r="BO17" s="10"/>
      <c r="BP17" s="10"/>
      <c r="BQ17" s="10"/>
      <c r="BR17" s="10"/>
      <c r="BS17" s="10"/>
      <c r="BT17" s="10"/>
      <c r="BU17" s="10"/>
      <c r="BV17" s="10"/>
      <c r="BW17" s="10"/>
      <c r="BX17" s="10"/>
      <c r="BY17" s="10"/>
      <c r="BZ17" s="10"/>
      <c r="CA17" s="10"/>
      <c r="CB17" s="10"/>
      <c r="CC17" s="10"/>
      <c r="CD17" s="10"/>
      <c r="CE17" s="10"/>
      <c r="CF17" s="10"/>
      <c r="CG17" s="10"/>
      <c r="CH17" s="10"/>
      <c r="CI17" s="10"/>
      <c r="CJ17" s="10"/>
      <c r="CK17" s="10"/>
      <c r="CL17" s="10"/>
      <c r="CM17" s="10"/>
      <c r="CN17" s="10"/>
      <c r="CO17" s="10"/>
      <c r="CP17" s="10"/>
      <c r="CQ17" s="10"/>
      <c r="CR17" s="10"/>
      <c r="CS17" s="10"/>
      <c r="CT17" s="10"/>
      <c r="CU17" s="10"/>
      <c r="CV17" s="10"/>
      <c r="CW17" s="10"/>
      <c r="CX17" s="10"/>
      <c r="CY17" s="10"/>
      <c r="CZ17" s="10"/>
      <c r="DA17" s="10"/>
      <c r="DB17" s="10"/>
      <c r="DC17" s="10"/>
      <c r="DD17" s="10"/>
      <c r="DE17" s="18"/>
    </row>
    <row r="18" spans="16:109" ht="6" customHeight="1">
      <c r="P18" s="3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10"/>
      <c r="AQ18" s="10"/>
      <c r="AR18" s="10"/>
      <c r="AS18" s="10"/>
      <c r="AT18" s="10"/>
      <c r="AU18" s="10"/>
      <c r="AV18" s="10"/>
      <c r="AW18" s="10"/>
      <c r="AX18" s="10"/>
      <c r="AY18" s="10"/>
      <c r="AZ18" s="10"/>
      <c r="BA18" s="10"/>
      <c r="BB18" s="10"/>
      <c r="BC18" s="10"/>
      <c r="BD18" s="10"/>
      <c r="BE18" s="10"/>
      <c r="BF18" s="10"/>
      <c r="BG18" s="18"/>
      <c r="BH18" s="10"/>
      <c r="BI18" s="10"/>
      <c r="BJ18" s="10"/>
      <c r="BK18" s="10"/>
      <c r="BL18" s="10"/>
      <c r="BM18" s="10"/>
      <c r="BN18" s="10"/>
      <c r="BO18" s="10"/>
      <c r="BP18" s="10"/>
      <c r="BQ18" s="10"/>
      <c r="BR18" s="10"/>
      <c r="BS18" s="10"/>
      <c r="BT18" s="10"/>
      <c r="BU18" s="10"/>
      <c r="BV18" s="10"/>
      <c r="BW18" s="10"/>
      <c r="BX18" s="10"/>
      <c r="BY18" s="10"/>
      <c r="BZ18" s="10"/>
      <c r="CA18" s="10"/>
      <c r="CB18" s="10"/>
      <c r="CC18" s="10"/>
      <c r="CD18" s="10"/>
      <c r="CE18" s="10"/>
      <c r="CF18" s="10"/>
      <c r="CG18" s="10"/>
      <c r="CH18" s="10"/>
      <c r="CI18" s="10"/>
      <c r="CJ18" s="10"/>
      <c r="CK18" s="10"/>
      <c r="CL18" s="10"/>
      <c r="CM18" s="10"/>
      <c r="CN18" s="10"/>
      <c r="CO18" s="10"/>
      <c r="CP18" s="10"/>
      <c r="CQ18" s="10"/>
      <c r="CR18" s="10"/>
      <c r="CS18" s="10"/>
      <c r="CT18" s="10"/>
      <c r="CU18" s="10"/>
      <c r="CV18" s="10"/>
      <c r="CW18" s="10"/>
      <c r="CX18" s="10"/>
      <c r="CY18" s="10"/>
      <c r="CZ18" s="10"/>
      <c r="DA18" s="10"/>
      <c r="DB18" s="10"/>
      <c r="DC18" s="10"/>
      <c r="DD18" s="10"/>
      <c r="DE18" s="18"/>
    </row>
    <row r="19" spans="16:109" ht="6" customHeight="1">
      <c r="P19" s="3"/>
      <c r="Q19" s="10"/>
      <c r="R19" s="10"/>
      <c r="S19" s="10"/>
      <c r="T19" s="10"/>
      <c r="U19" s="10"/>
      <c r="V19" s="10"/>
      <c r="W19" s="10"/>
      <c r="X19" s="10"/>
      <c r="Y19" s="10"/>
      <c r="Z19" s="10"/>
      <c r="AA19" s="10"/>
      <c r="AB19" s="10"/>
      <c r="AC19" s="10"/>
      <c r="AD19" s="14"/>
      <c r="AE19" s="12"/>
      <c r="AF19" s="12"/>
      <c r="AG19" s="12"/>
      <c r="AH19" s="12"/>
      <c r="AI19" s="12"/>
      <c r="AJ19" s="12"/>
      <c r="AK19" s="12"/>
      <c r="AL19" s="12"/>
      <c r="AM19" s="12"/>
      <c r="AN19" s="12"/>
      <c r="AO19" s="12"/>
      <c r="AP19" s="12"/>
      <c r="AQ19" s="12"/>
      <c r="AR19" s="12"/>
      <c r="AS19" s="12"/>
      <c r="AT19" s="12"/>
      <c r="AU19" s="12"/>
      <c r="AV19" s="12"/>
      <c r="AW19" s="12"/>
      <c r="AX19" s="12"/>
      <c r="AY19" s="12"/>
      <c r="AZ19" s="12"/>
      <c r="BA19" s="12"/>
      <c r="BB19" s="12"/>
      <c r="BC19" s="12"/>
      <c r="BD19" s="12"/>
      <c r="BE19" s="12"/>
      <c r="BF19" s="12"/>
      <c r="BG19" s="17"/>
      <c r="BH19" s="12"/>
      <c r="BI19" s="12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  <c r="BU19" s="12"/>
      <c r="BV19" s="12"/>
      <c r="BW19" s="12"/>
      <c r="BX19" s="12"/>
      <c r="BY19" s="12"/>
      <c r="BZ19" s="12"/>
      <c r="CA19" s="12"/>
      <c r="CB19" s="12"/>
      <c r="CC19" s="12"/>
      <c r="CD19" s="12"/>
      <c r="CE19" s="12"/>
      <c r="CF19" s="12"/>
      <c r="CG19" s="12"/>
      <c r="CH19" s="12"/>
      <c r="CI19" s="12"/>
      <c r="CJ19" s="12"/>
      <c r="CK19" s="12"/>
      <c r="CL19" s="12"/>
      <c r="CM19" s="12"/>
      <c r="CN19" s="12"/>
      <c r="CO19" s="12"/>
      <c r="CP19" s="12"/>
      <c r="CQ19" s="17"/>
      <c r="CR19" s="10"/>
      <c r="CS19" s="10"/>
      <c r="CT19" s="10"/>
      <c r="CU19" s="10"/>
      <c r="CV19" s="10"/>
      <c r="CW19" s="10"/>
      <c r="CX19" s="10"/>
      <c r="CY19" s="10"/>
      <c r="CZ19" s="10"/>
      <c r="DA19" s="10"/>
      <c r="DB19" s="10"/>
      <c r="DC19" s="10"/>
      <c r="DD19" s="10"/>
      <c r="DE19" s="18"/>
    </row>
    <row r="20" spans="16:109" ht="6" customHeight="1">
      <c r="P20" s="3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10"/>
      <c r="AC20" s="10"/>
      <c r="AD20" s="15"/>
      <c r="AE20" s="16"/>
      <c r="AF20" s="16"/>
      <c r="AG20" s="16"/>
      <c r="AH20" s="16"/>
      <c r="AI20" s="16"/>
      <c r="AJ20" s="16"/>
      <c r="AK20" s="16"/>
      <c r="AL20" s="16"/>
      <c r="AM20" s="16"/>
      <c r="AN20" s="16"/>
      <c r="AO20" s="16"/>
      <c r="AP20" s="16"/>
      <c r="AQ20" s="16"/>
      <c r="AR20" s="16"/>
      <c r="AS20" s="16"/>
      <c r="AT20" s="16"/>
      <c r="AU20" s="16"/>
      <c r="AV20" s="16"/>
      <c r="AW20" s="16"/>
      <c r="AX20" s="16"/>
      <c r="AY20" s="16"/>
      <c r="AZ20" s="16"/>
      <c r="BA20" s="16"/>
      <c r="BB20" s="16"/>
      <c r="BC20" s="16"/>
      <c r="BD20" s="16"/>
      <c r="BE20" s="16"/>
      <c r="BF20" s="16"/>
      <c r="BG20" s="19"/>
      <c r="BH20" s="16"/>
      <c r="BI20" s="16"/>
      <c r="BJ20" s="16"/>
      <c r="BK20" s="16"/>
      <c r="BL20" s="16"/>
      <c r="BM20" s="16"/>
      <c r="BN20" s="16"/>
      <c r="BO20" s="16"/>
      <c r="BP20" s="16"/>
      <c r="BQ20" s="16"/>
      <c r="BR20" s="16"/>
      <c r="BS20" s="16"/>
      <c r="BT20" s="16"/>
      <c r="BU20" s="16"/>
      <c r="BV20" s="16"/>
      <c r="BW20" s="16"/>
      <c r="BX20" s="16"/>
      <c r="BY20" s="16"/>
      <c r="BZ20" s="16"/>
      <c r="CA20" s="16"/>
      <c r="CB20" s="16"/>
      <c r="CC20" s="16"/>
      <c r="CD20" s="16"/>
      <c r="CE20" s="16"/>
      <c r="CF20" s="16"/>
      <c r="CG20" s="16"/>
      <c r="CH20" s="16"/>
      <c r="CI20" s="16"/>
      <c r="CJ20" s="16"/>
      <c r="CK20" s="16"/>
      <c r="CL20" s="16"/>
      <c r="CM20" s="16"/>
      <c r="CN20" s="16"/>
      <c r="CO20" s="16"/>
      <c r="CP20" s="16"/>
      <c r="CQ20" s="19"/>
      <c r="CR20" s="10"/>
      <c r="CS20" s="10"/>
      <c r="CT20" s="10"/>
      <c r="CU20" s="10"/>
      <c r="CV20" s="10"/>
      <c r="CW20" s="10"/>
      <c r="CX20" s="10"/>
      <c r="CY20" s="10"/>
      <c r="CZ20" s="10"/>
      <c r="DA20" s="10"/>
      <c r="DB20" s="10"/>
      <c r="DC20" s="10"/>
      <c r="DD20" s="10"/>
      <c r="DE20" s="18"/>
    </row>
    <row r="21" spans="16:109" ht="6" customHeight="1">
      <c r="P21" s="3"/>
      <c r="Q21" s="10"/>
      <c r="R21" s="10"/>
      <c r="S21" s="10"/>
      <c r="T21" s="10"/>
      <c r="U21" s="10"/>
      <c r="V21" s="10"/>
      <c r="W21" s="10"/>
      <c r="X21" s="10"/>
      <c r="Y21" s="10"/>
      <c r="Z21" s="10"/>
      <c r="AA21" s="10"/>
      <c r="AB21" s="10"/>
      <c r="AC21" s="10"/>
      <c r="AD21" s="3"/>
      <c r="AE21" s="10"/>
      <c r="AF21" s="10"/>
      <c r="AG21" s="10"/>
      <c r="AH21" s="10"/>
      <c r="AI21" s="10"/>
      <c r="AJ21" s="10"/>
      <c r="AK21" s="10"/>
      <c r="AL21" s="10"/>
      <c r="AM21" s="10"/>
      <c r="AN21" s="10"/>
      <c r="AO21" s="10"/>
      <c r="AP21" s="10"/>
      <c r="AQ21" s="17"/>
      <c r="AR21" s="10"/>
      <c r="AS21" s="10"/>
      <c r="AT21" s="10"/>
      <c r="AU21" s="10"/>
      <c r="AV21" s="10"/>
      <c r="AW21" s="10"/>
      <c r="AX21" s="10"/>
      <c r="AY21" s="10"/>
      <c r="AZ21" s="10"/>
      <c r="BA21" s="10"/>
      <c r="BB21" s="10"/>
      <c r="BC21" s="10"/>
      <c r="BD21" s="10"/>
      <c r="BE21" s="10"/>
      <c r="BF21" s="10"/>
      <c r="BG21" s="18"/>
      <c r="BH21" s="10"/>
      <c r="BI21" s="10"/>
      <c r="BJ21" s="10"/>
      <c r="BK21" s="10"/>
      <c r="BL21" s="10"/>
      <c r="BM21" s="10"/>
      <c r="BN21" s="10"/>
      <c r="BO21" s="10"/>
      <c r="BP21" s="10"/>
      <c r="BQ21" s="10"/>
      <c r="BR21" s="10"/>
      <c r="BS21" s="10"/>
      <c r="BT21" s="10"/>
      <c r="BU21" s="17"/>
      <c r="BV21" s="10"/>
      <c r="BW21" s="10"/>
      <c r="BX21" s="10"/>
      <c r="BY21" s="10"/>
      <c r="BZ21" s="10"/>
      <c r="CA21" s="10"/>
      <c r="CB21" s="10"/>
      <c r="CC21" s="10"/>
      <c r="CD21" s="10"/>
      <c r="CE21" s="10"/>
      <c r="CF21" s="10"/>
      <c r="CG21" s="10"/>
      <c r="CH21" s="10"/>
      <c r="CI21" s="10"/>
      <c r="CJ21" s="10"/>
      <c r="CK21" s="10"/>
      <c r="CL21" s="10"/>
      <c r="CM21" s="10"/>
      <c r="CN21" s="10"/>
      <c r="CO21" s="10"/>
      <c r="CP21" s="10"/>
      <c r="CQ21" s="18"/>
      <c r="CR21" s="10"/>
      <c r="CS21" s="10"/>
      <c r="CT21" s="10"/>
      <c r="CU21" s="10"/>
      <c r="CV21" s="10"/>
      <c r="CW21" s="10"/>
      <c r="CX21" s="10"/>
      <c r="CY21" s="10"/>
      <c r="CZ21" s="10"/>
      <c r="DA21" s="10"/>
      <c r="DB21" s="10"/>
      <c r="DC21" s="10"/>
      <c r="DD21" s="10"/>
      <c r="DE21" s="18"/>
    </row>
    <row r="22" spans="16:109" ht="6" customHeight="1">
      <c r="P22" s="3"/>
      <c r="Q22" s="10"/>
      <c r="R22" s="10"/>
      <c r="S22" s="10"/>
      <c r="T22" s="10"/>
      <c r="U22" s="10"/>
      <c r="V22" s="10"/>
      <c r="W22" s="10"/>
      <c r="X22" s="10"/>
      <c r="Y22" s="10"/>
      <c r="Z22" s="10"/>
      <c r="AA22" s="10"/>
      <c r="AB22" s="10"/>
      <c r="AC22" s="10"/>
      <c r="AD22" s="3"/>
      <c r="AE22" s="10"/>
      <c r="AF22" s="10"/>
      <c r="AG22" s="10"/>
      <c r="AH22" s="10"/>
      <c r="AI22" s="10"/>
      <c r="AJ22" s="10"/>
      <c r="AK22" s="10"/>
      <c r="AL22" s="10"/>
      <c r="AM22" s="10"/>
      <c r="AN22" s="10"/>
      <c r="AO22" s="10"/>
      <c r="AP22" s="10"/>
      <c r="AQ22" s="18"/>
      <c r="AR22" s="10"/>
      <c r="AS22" s="10"/>
      <c r="AT22" s="10"/>
      <c r="AU22" s="10"/>
      <c r="AV22" s="10"/>
      <c r="AW22" s="10"/>
      <c r="AX22" s="10"/>
      <c r="AY22" s="10"/>
      <c r="AZ22" s="10"/>
      <c r="BA22" s="10"/>
      <c r="BB22" s="10"/>
      <c r="BC22" s="10"/>
      <c r="BD22" s="10"/>
      <c r="BE22" s="10"/>
      <c r="BF22" s="10"/>
      <c r="BG22" s="18"/>
      <c r="BH22" s="10"/>
      <c r="BI22" s="10"/>
      <c r="BJ22" s="10"/>
      <c r="BK22" s="10"/>
      <c r="BL22" s="10"/>
      <c r="BM22" s="10"/>
      <c r="BN22" s="10"/>
      <c r="BO22" s="10"/>
      <c r="BP22" s="10"/>
      <c r="BQ22" s="10"/>
      <c r="BR22" s="10"/>
      <c r="BS22" s="10"/>
      <c r="BT22" s="10"/>
      <c r="BU22" s="18"/>
      <c r="BV22" s="10"/>
      <c r="BW22" s="10"/>
      <c r="BX22" s="10"/>
      <c r="BY22" s="10"/>
      <c r="BZ22" s="10"/>
      <c r="CA22" s="10"/>
      <c r="CB22" s="10"/>
      <c r="CC22" s="10"/>
      <c r="CD22" s="10"/>
      <c r="CE22" s="10"/>
      <c r="CF22" s="10"/>
      <c r="CG22" s="10"/>
      <c r="CH22" s="10"/>
      <c r="CI22" s="10"/>
      <c r="CJ22" s="10"/>
      <c r="CK22" s="10"/>
      <c r="CL22" s="10"/>
      <c r="CM22" s="10"/>
      <c r="CN22" s="10"/>
      <c r="CO22" s="10"/>
      <c r="CP22" s="10"/>
      <c r="CQ22" s="18"/>
      <c r="CR22" s="10"/>
      <c r="CS22" s="10"/>
      <c r="CT22" s="10"/>
      <c r="CU22" s="10"/>
      <c r="CV22" s="10"/>
      <c r="CW22" s="10"/>
      <c r="CX22" s="10"/>
      <c r="CY22" s="10"/>
      <c r="CZ22" s="10"/>
      <c r="DA22" s="10"/>
      <c r="DB22" s="10"/>
      <c r="DC22" s="10"/>
      <c r="DD22" s="10"/>
      <c r="DE22" s="18"/>
    </row>
    <row r="23" spans="16:109" ht="6" customHeight="1">
      <c r="P23" s="3"/>
      <c r="Q23" s="10"/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  <c r="AD23" s="3"/>
      <c r="AE23" s="10"/>
      <c r="AF23" s="825" t="s">
        <v>0</v>
      </c>
      <c r="AG23" s="825"/>
      <c r="AH23" s="825"/>
      <c r="AI23" s="825"/>
      <c r="AJ23" s="825"/>
      <c r="AK23" s="825"/>
      <c r="AL23" s="825"/>
      <c r="AM23" s="825"/>
      <c r="AN23" s="825"/>
      <c r="AO23" s="825"/>
      <c r="AP23" s="10"/>
      <c r="AQ23" s="18"/>
      <c r="AR23" s="10"/>
      <c r="AS23" s="10"/>
      <c r="AT23" s="10"/>
      <c r="AU23" s="10"/>
      <c r="AV23" s="10"/>
      <c r="AW23" s="10"/>
      <c r="AX23" s="10"/>
      <c r="AY23" s="10"/>
      <c r="AZ23" s="10"/>
      <c r="BA23" s="10"/>
      <c r="BB23" s="10"/>
      <c r="BC23" s="10"/>
      <c r="BD23" s="10"/>
      <c r="BE23" s="10"/>
      <c r="BF23" s="10"/>
      <c r="BG23" s="18"/>
      <c r="BH23" s="10"/>
      <c r="BI23" s="10"/>
      <c r="BJ23" s="10"/>
      <c r="BK23" s="10"/>
      <c r="BL23" s="10"/>
      <c r="BM23" s="10"/>
      <c r="BN23" s="10"/>
      <c r="BO23" s="10"/>
      <c r="BP23" s="10"/>
      <c r="BQ23" s="10"/>
      <c r="BR23" s="10"/>
      <c r="BS23" s="10"/>
      <c r="BT23" s="10"/>
      <c r="BU23" s="18"/>
      <c r="BV23" s="10"/>
      <c r="BW23" s="10"/>
      <c r="BX23" s="10"/>
      <c r="BY23" s="10"/>
      <c r="BZ23" s="10"/>
      <c r="CA23" s="10"/>
      <c r="CB23" s="10"/>
      <c r="CC23" s="10"/>
      <c r="CD23" s="10"/>
      <c r="CE23" s="10"/>
      <c r="CF23" s="10"/>
      <c r="CG23" s="10"/>
      <c r="CH23" s="10"/>
      <c r="CI23" s="10"/>
      <c r="CJ23" s="10"/>
      <c r="CK23" s="10"/>
      <c r="CL23" s="10"/>
      <c r="CM23" s="10"/>
      <c r="CN23" s="10"/>
      <c r="CO23" s="10"/>
      <c r="CP23" s="10"/>
      <c r="CQ23" s="18"/>
      <c r="CR23" s="10"/>
      <c r="CS23" s="10"/>
      <c r="CT23" s="10"/>
      <c r="CU23" s="10"/>
      <c r="CV23" s="10"/>
      <c r="CW23" s="10"/>
      <c r="CX23" s="10"/>
      <c r="CY23" s="10"/>
      <c r="CZ23" s="10"/>
      <c r="DA23" s="10"/>
      <c r="DB23" s="10"/>
      <c r="DC23" s="10"/>
      <c r="DD23" s="10"/>
      <c r="DE23" s="18"/>
    </row>
    <row r="24" spans="16:109" ht="6" customHeight="1">
      <c r="P24" s="3"/>
      <c r="Q24" s="10"/>
      <c r="R24" s="10"/>
      <c r="S24" s="10"/>
      <c r="T24" s="10"/>
      <c r="U24" s="10"/>
      <c r="V24" s="10"/>
      <c r="W24" s="10"/>
      <c r="X24" s="10"/>
      <c r="Y24" s="10"/>
      <c r="Z24" s="10"/>
      <c r="AA24" s="10"/>
      <c r="AB24" s="10"/>
      <c r="AC24" s="10"/>
      <c r="AD24" s="3"/>
      <c r="AE24" s="10"/>
      <c r="AF24" s="825"/>
      <c r="AG24" s="825"/>
      <c r="AH24" s="825"/>
      <c r="AI24" s="825"/>
      <c r="AJ24" s="825"/>
      <c r="AK24" s="825"/>
      <c r="AL24" s="825"/>
      <c r="AM24" s="825"/>
      <c r="AN24" s="825"/>
      <c r="AO24" s="825"/>
      <c r="AP24" s="10"/>
      <c r="AQ24" s="18"/>
      <c r="AR24" s="10"/>
      <c r="AS24" s="10"/>
      <c r="AT24" s="10"/>
      <c r="AU24" s="10"/>
      <c r="AV24" s="10"/>
      <c r="AW24" s="10"/>
      <c r="AX24" s="10"/>
      <c r="AY24" s="10"/>
      <c r="AZ24" s="10"/>
      <c r="BA24" s="10"/>
      <c r="BB24" s="10"/>
      <c r="BC24" s="10"/>
      <c r="BD24" s="10"/>
      <c r="BE24" s="10"/>
      <c r="BF24" s="10"/>
      <c r="BG24" s="18"/>
      <c r="BH24" s="10"/>
      <c r="BI24" s="10"/>
      <c r="BJ24" s="10"/>
      <c r="BK24" s="10"/>
      <c r="BL24" s="10"/>
      <c r="BM24" s="10"/>
      <c r="BN24" s="10"/>
      <c r="BO24" s="10"/>
      <c r="BP24" s="10"/>
      <c r="BQ24" s="10"/>
      <c r="BR24" s="10"/>
      <c r="BS24" s="10"/>
      <c r="BT24" s="10"/>
      <c r="BU24" s="18"/>
      <c r="BV24" s="10"/>
      <c r="BW24" s="10"/>
      <c r="BX24" s="10"/>
      <c r="BY24" s="10"/>
      <c r="BZ24" s="10"/>
      <c r="CA24" s="10"/>
      <c r="CB24" s="10"/>
      <c r="CC24" s="10"/>
      <c r="CD24" s="10"/>
      <c r="CE24" s="10"/>
      <c r="CF24" s="10"/>
      <c r="CG24" s="10"/>
      <c r="CH24" s="10"/>
      <c r="CI24" s="10"/>
      <c r="CJ24" s="10"/>
      <c r="CK24" s="10"/>
      <c r="CL24" s="10"/>
      <c r="CM24" s="10"/>
      <c r="CN24" s="10"/>
      <c r="CO24" s="10"/>
      <c r="CP24" s="10"/>
      <c r="CQ24" s="18"/>
      <c r="CR24" s="10"/>
      <c r="CS24" s="10"/>
      <c r="CT24" s="10"/>
      <c r="CU24" s="10"/>
      <c r="CV24" s="10"/>
      <c r="CW24" s="10"/>
      <c r="CX24" s="10"/>
      <c r="CY24" s="10"/>
      <c r="CZ24" s="10"/>
      <c r="DA24" s="10"/>
      <c r="DB24" s="10"/>
      <c r="DC24" s="10"/>
      <c r="DD24" s="10"/>
      <c r="DE24" s="18"/>
    </row>
    <row r="25" spans="16:109" ht="6" customHeight="1">
      <c r="P25" s="3"/>
      <c r="Q25" s="10"/>
      <c r="R25" s="10"/>
      <c r="S25" s="10"/>
      <c r="T25" s="10"/>
      <c r="U25" s="10"/>
      <c r="V25" s="10"/>
      <c r="W25" s="10"/>
      <c r="X25" s="10"/>
      <c r="Y25" s="10"/>
      <c r="Z25" s="10"/>
      <c r="AA25" s="10"/>
      <c r="AB25" s="10"/>
      <c r="AC25" s="10"/>
      <c r="AD25" s="3"/>
      <c r="AE25" s="10"/>
      <c r="AF25" s="825"/>
      <c r="AG25" s="825"/>
      <c r="AH25" s="825"/>
      <c r="AI25" s="825"/>
      <c r="AJ25" s="825"/>
      <c r="AK25" s="825"/>
      <c r="AL25" s="825"/>
      <c r="AM25" s="825"/>
      <c r="AN25" s="825"/>
      <c r="AO25" s="825"/>
      <c r="AP25" s="10"/>
      <c r="AQ25" s="18"/>
      <c r="AR25" s="10"/>
      <c r="AS25" s="10"/>
      <c r="AT25" s="10"/>
      <c r="AU25" s="10"/>
      <c r="AV25" s="10"/>
      <c r="AW25" s="10"/>
      <c r="AX25" s="10"/>
      <c r="AY25" s="10"/>
      <c r="AZ25" s="10"/>
      <c r="BA25" s="10"/>
      <c r="BB25" s="10"/>
      <c r="BC25" s="10"/>
      <c r="BD25" s="10"/>
      <c r="BE25" s="10"/>
      <c r="BF25" s="10"/>
      <c r="BG25" s="18"/>
      <c r="BH25" s="10"/>
      <c r="BI25" s="10"/>
      <c r="BJ25" s="10"/>
      <c r="BK25" s="10"/>
      <c r="BL25" s="10"/>
      <c r="BM25" s="10"/>
      <c r="BN25" s="10"/>
      <c r="BO25" s="10"/>
      <c r="BP25" s="10"/>
      <c r="BQ25" s="10"/>
      <c r="BR25" s="10"/>
      <c r="BS25" s="10"/>
      <c r="BT25" s="10"/>
      <c r="BU25" s="18"/>
      <c r="BV25" s="10"/>
      <c r="BW25" s="10"/>
      <c r="BX25" s="10"/>
      <c r="BY25" s="10"/>
      <c r="BZ25" s="10"/>
      <c r="CA25" s="10"/>
      <c r="CB25" s="10"/>
      <c r="CC25" s="10"/>
      <c r="CD25" s="10"/>
      <c r="CE25" s="10"/>
      <c r="CF25" s="10"/>
      <c r="CG25" s="10"/>
      <c r="CH25" s="10"/>
      <c r="CI25" s="10"/>
      <c r="CJ25" s="10"/>
      <c r="CK25" s="10"/>
      <c r="CL25" s="10"/>
      <c r="CM25" s="10"/>
      <c r="CN25" s="10"/>
      <c r="CO25" s="10"/>
      <c r="CP25" s="10"/>
      <c r="CQ25" s="18"/>
      <c r="CR25" s="10"/>
      <c r="CS25" s="10"/>
      <c r="CT25" s="10"/>
      <c r="CU25" s="10"/>
      <c r="CV25" s="10"/>
      <c r="CW25" s="10"/>
      <c r="CX25" s="10"/>
      <c r="CY25" s="10"/>
      <c r="CZ25" s="10"/>
      <c r="DA25" s="10"/>
      <c r="DB25" s="10"/>
      <c r="DC25" s="10"/>
      <c r="DD25" s="10"/>
      <c r="DE25" s="18"/>
    </row>
    <row r="26" spans="16:109" ht="6" customHeight="1">
      <c r="P26" s="3"/>
      <c r="Q26" s="10"/>
      <c r="R26" s="10"/>
      <c r="S26" s="10"/>
      <c r="T26" s="10"/>
      <c r="U26" s="10"/>
      <c r="V26" s="10"/>
      <c r="W26" s="10"/>
      <c r="X26" s="10"/>
      <c r="Y26" s="10"/>
      <c r="Z26" s="10"/>
      <c r="AA26" s="10"/>
      <c r="AB26" s="10"/>
      <c r="AC26" s="10"/>
      <c r="AD26" s="3"/>
      <c r="AE26" s="10"/>
      <c r="AF26" s="825"/>
      <c r="AG26" s="825"/>
      <c r="AH26" s="825"/>
      <c r="AI26" s="825"/>
      <c r="AJ26" s="825"/>
      <c r="AK26" s="825"/>
      <c r="AL26" s="825"/>
      <c r="AM26" s="825"/>
      <c r="AN26" s="825"/>
      <c r="AO26" s="825"/>
      <c r="AP26" s="10"/>
      <c r="AQ26" s="18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"/>
      <c r="BC26" s="10"/>
      <c r="BD26" s="10"/>
      <c r="BE26" s="10"/>
      <c r="BF26" s="10"/>
      <c r="BG26" s="18"/>
      <c r="BH26" s="10"/>
      <c r="BI26" s="10"/>
      <c r="BJ26" s="10"/>
      <c r="BK26" s="10"/>
      <c r="BL26" s="10"/>
      <c r="BM26" s="10"/>
      <c r="BN26" s="10"/>
      <c r="BO26" s="10"/>
      <c r="BP26" s="10"/>
      <c r="BQ26" s="10"/>
      <c r="BR26" s="10"/>
      <c r="BS26" s="10"/>
      <c r="BT26" s="10"/>
      <c r="BU26" s="18"/>
      <c r="BV26" s="10"/>
      <c r="BW26" s="10"/>
      <c r="BX26" s="10"/>
      <c r="BY26" s="10"/>
      <c r="BZ26" s="10"/>
      <c r="CA26" s="10"/>
      <c r="CB26" s="10"/>
      <c r="CC26" s="10"/>
      <c r="CD26" s="10"/>
      <c r="CE26" s="10"/>
      <c r="CF26" s="10"/>
      <c r="CG26" s="10"/>
      <c r="CH26" s="10"/>
      <c r="CI26" s="10"/>
      <c r="CJ26" s="10"/>
      <c r="CK26" s="10"/>
      <c r="CL26" s="10"/>
      <c r="CM26" s="10"/>
      <c r="CN26" s="10"/>
      <c r="CO26" s="10"/>
      <c r="CP26" s="10"/>
      <c r="CQ26" s="18"/>
      <c r="CR26" s="10"/>
      <c r="CS26" s="10"/>
      <c r="CT26" s="10"/>
      <c r="CU26" s="10"/>
      <c r="CV26" s="10"/>
      <c r="CW26" s="10"/>
      <c r="CX26" s="10"/>
      <c r="CY26" s="10"/>
      <c r="CZ26" s="10"/>
      <c r="DA26" s="10"/>
      <c r="DB26" s="10"/>
      <c r="DC26" s="10"/>
      <c r="DD26" s="10"/>
      <c r="DE26" s="18"/>
    </row>
    <row r="27" spans="16:109" ht="6" customHeight="1">
      <c r="P27" s="3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  <c r="AB27" s="10"/>
      <c r="AC27" s="10"/>
      <c r="AD27" s="3"/>
      <c r="AE27" s="10"/>
      <c r="AF27" s="825"/>
      <c r="AG27" s="825"/>
      <c r="AH27" s="825"/>
      <c r="AI27" s="825"/>
      <c r="AJ27" s="825"/>
      <c r="AK27" s="825"/>
      <c r="AL27" s="825"/>
      <c r="AM27" s="825"/>
      <c r="AN27" s="825"/>
      <c r="AO27" s="825"/>
      <c r="AP27" s="10"/>
      <c r="AQ27" s="18"/>
      <c r="AR27" s="10"/>
      <c r="AS27" s="10"/>
      <c r="AT27" s="10"/>
      <c r="AU27" s="10"/>
      <c r="AV27" s="10"/>
      <c r="AW27" s="10"/>
      <c r="AX27" s="10"/>
      <c r="AY27" s="10"/>
      <c r="AZ27" s="10"/>
      <c r="BA27" s="10"/>
      <c r="BB27" s="10"/>
      <c r="BC27" s="10"/>
      <c r="BD27" s="10"/>
      <c r="BE27" s="10"/>
      <c r="BF27" s="10"/>
      <c r="BG27" s="18"/>
      <c r="BH27" s="10"/>
      <c r="BI27" s="10"/>
      <c r="BJ27" s="10"/>
      <c r="BK27" s="10"/>
      <c r="BL27" s="10"/>
      <c r="BM27" s="10"/>
      <c r="BN27" s="10"/>
      <c r="BO27" s="10"/>
      <c r="BP27" s="10"/>
      <c r="BQ27" s="10"/>
      <c r="BR27" s="10"/>
      <c r="BS27" s="10"/>
      <c r="BT27" s="10"/>
      <c r="BU27" s="18"/>
      <c r="BV27" s="10"/>
      <c r="BW27" s="10"/>
      <c r="BX27" s="10"/>
      <c r="BY27" s="10"/>
      <c r="BZ27" s="10"/>
      <c r="CA27" s="10"/>
      <c r="CB27" s="10"/>
      <c r="CC27" s="10"/>
      <c r="CD27" s="10"/>
      <c r="CE27" s="10"/>
      <c r="CF27" s="10"/>
      <c r="CG27" s="10"/>
      <c r="CH27" s="10"/>
      <c r="CI27" s="10"/>
      <c r="CJ27" s="10"/>
      <c r="CK27" s="10"/>
      <c r="CL27" s="10"/>
      <c r="CM27" s="10"/>
      <c r="CN27" s="10"/>
      <c r="CO27" s="10"/>
      <c r="CP27" s="10"/>
      <c r="CQ27" s="18"/>
      <c r="CR27" s="10"/>
      <c r="CS27" s="10"/>
      <c r="CT27" s="10"/>
      <c r="CU27" s="10"/>
      <c r="CV27" s="10"/>
      <c r="CW27" s="10"/>
      <c r="CX27" s="10"/>
      <c r="CY27" s="10"/>
      <c r="CZ27" s="10"/>
      <c r="DA27" s="10"/>
      <c r="DB27" s="10"/>
      <c r="DC27" s="10"/>
      <c r="DD27" s="10"/>
      <c r="DE27" s="18"/>
    </row>
    <row r="28" spans="16:109" ht="6" customHeight="1">
      <c r="P28" s="3"/>
      <c r="Q28" s="10"/>
      <c r="R28" s="10"/>
      <c r="S28" s="10"/>
      <c r="T28" s="10"/>
      <c r="U28" s="10"/>
      <c r="V28" s="10"/>
      <c r="W28" s="10"/>
      <c r="X28" s="10"/>
      <c r="Y28" s="10"/>
      <c r="Z28" s="10"/>
      <c r="AA28" s="10"/>
      <c r="AB28" s="10"/>
      <c r="AC28" s="10"/>
      <c r="AD28" s="3"/>
      <c r="AE28" s="10"/>
      <c r="AF28" s="825"/>
      <c r="AG28" s="825"/>
      <c r="AH28" s="825"/>
      <c r="AI28" s="825"/>
      <c r="AJ28" s="825"/>
      <c r="AK28" s="825"/>
      <c r="AL28" s="825"/>
      <c r="AM28" s="825"/>
      <c r="AN28" s="825"/>
      <c r="AO28" s="825"/>
      <c r="AP28" s="10"/>
      <c r="AQ28" s="18"/>
      <c r="AR28" s="10"/>
      <c r="AS28" s="10"/>
      <c r="AT28" s="10"/>
      <c r="AU28" s="10"/>
      <c r="AV28" s="10"/>
      <c r="AW28" s="10"/>
      <c r="AX28" s="10"/>
      <c r="AY28" s="10"/>
      <c r="AZ28" s="10"/>
      <c r="BA28" s="10"/>
      <c r="BB28" s="10"/>
      <c r="BC28" s="10"/>
      <c r="BD28" s="10"/>
      <c r="BE28" s="10"/>
      <c r="BF28" s="10"/>
      <c r="BG28" s="18"/>
      <c r="BH28" s="10"/>
      <c r="BI28" s="10"/>
      <c r="BJ28" s="10"/>
      <c r="BK28" s="10"/>
      <c r="BL28" s="10"/>
      <c r="BM28" s="10"/>
      <c r="BN28" s="10"/>
      <c r="BO28" s="10"/>
      <c r="BP28" s="10"/>
      <c r="BQ28" s="10"/>
      <c r="BR28" s="10"/>
      <c r="BS28" s="10"/>
      <c r="BT28" s="10"/>
      <c r="BU28" s="18"/>
      <c r="BV28" s="10"/>
      <c r="BW28" s="10"/>
      <c r="BX28" s="10"/>
      <c r="BY28" s="10"/>
      <c r="BZ28" s="10"/>
      <c r="CA28" s="10"/>
      <c r="CB28" s="10"/>
      <c r="CC28" s="10"/>
      <c r="CD28" s="10"/>
      <c r="CE28" s="10"/>
      <c r="CF28" s="10"/>
      <c r="CG28" s="10"/>
      <c r="CH28" s="10"/>
      <c r="CI28" s="10"/>
      <c r="CJ28" s="10"/>
      <c r="CK28" s="10"/>
      <c r="CL28" s="10"/>
      <c r="CM28" s="10"/>
      <c r="CN28" s="10"/>
      <c r="CO28" s="10"/>
      <c r="CP28" s="10"/>
      <c r="CQ28" s="18"/>
      <c r="CR28" s="10"/>
      <c r="CS28" s="10"/>
      <c r="CT28" s="10"/>
      <c r="CU28" s="10"/>
      <c r="CV28" s="10"/>
      <c r="CW28" s="10"/>
      <c r="CX28" s="10"/>
      <c r="CY28" s="10"/>
      <c r="CZ28" s="10"/>
      <c r="DA28" s="10"/>
      <c r="DB28" s="10"/>
      <c r="DC28" s="10"/>
      <c r="DD28" s="10"/>
      <c r="DE28" s="18"/>
    </row>
    <row r="29" spans="16:109" ht="6" customHeight="1">
      <c r="P29" s="3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  <c r="AB29" s="10"/>
      <c r="AC29" s="10"/>
      <c r="AD29" s="3"/>
      <c r="AE29" s="10"/>
      <c r="AF29" s="10"/>
      <c r="AG29" s="10"/>
      <c r="AH29" s="10"/>
      <c r="AI29" s="10"/>
      <c r="AJ29" s="10"/>
      <c r="AK29" s="10"/>
      <c r="AL29" s="10"/>
      <c r="AM29" s="10"/>
      <c r="AN29" s="10"/>
      <c r="AO29" s="10"/>
      <c r="AP29" s="10"/>
      <c r="AQ29" s="18"/>
      <c r="AR29" s="15"/>
      <c r="AS29" s="16"/>
      <c r="AT29" s="16"/>
      <c r="AU29" s="16"/>
      <c r="AV29" s="16"/>
      <c r="AW29" s="16"/>
      <c r="AX29" s="16"/>
      <c r="AY29" s="16"/>
      <c r="AZ29" s="16"/>
      <c r="BA29" s="16"/>
      <c r="BB29" s="16"/>
      <c r="BC29" s="16"/>
      <c r="BD29" s="16"/>
      <c r="BE29" s="16"/>
      <c r="BF29" s="16"/>
      <c r="BG29" s="19"/>
      <c r="BH29" s="16"/>
      <c r="BI29" s="16"/>
      <c r="BJ29" s="16"/>
      <c r="BK29" s="16"/>
      <c r="BL29" s="16"/>
      <c r="BM29" s="16"/>
      <c r="BN29" s="16"/>
      <c r="BO29" s="16"/>
      <c r="BP29" s="16"/>
      <c r="BQ29" s="16"/>
      <c r="BR29" s="16"/>
      <c r="BS29" s="16"/>
      <c r="BT29" s="16"/>
      <c r="BU29" s="19"/>
      <c r="BV29" s="10"/>
      <c r="BW29" s="10"/>
      <c r="BX29" s="10"/>
      <c r="BY29" s="10"/>
      <c r="BZ29" s="10"/>
      <c r="CA29" s="10"/>
      <c r="CB29" s="10"/>
      <c r="CC29" s="10"/>
      <c r="CD29" s="10"/>
      <c r="CE29" s="10"/>
      <c r="CF29" s="10"/>
      <c r="CG29" s="10"/>
      <c r="CH29" s="10"/>
      <c r="CI29" s="10"/>
      <c r="CJ29" s="10"/>
      <c r="CK29" s="10"/>
      <c r="CL29" s="10"/>
      <c r="CM29" s="10"/>
      <c r="CN29" s="10"/>
      <c r="CO29" s="10"/>
      <c r="CP29" s="10"/>
      <c r="CQ29" s="18"/>
      <c r="CR29" s="10"/>
      <c r="CS29" s="10"/>
      <c r="CT29" s="10"/>
      <c r="CU29" s="10"/>
      <c r="CV29" s="10"/>
      <c r="CW29" s="10"/>
      <c r="CX29" s="10"/>
      <c r="CY29" s="10"/>
      <c r="CZ29" s="10"/>
      <c r="DA29" s="10"/>
      <c r="DB29" s="10"/>
      <c r="DC29" s="10"/>
      <c r="DD29" s="10"/>
      <c r="DE29" s="18"/>
    </row>
    <row r="30" spans="16:109" ht="6" customHeight="1">
      <c r="P30" s="3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  <c r="AB30" s="10"/>
      <c r="AC30" s="10"/>
      <c r="AD30" s="3"/>
      <c r="AE30" s="10"/>
      <c r="AF30" s="10"/>
      <c r="AG30" s="10"/>
      <c r="AH30" s="10"/>
      <c r="AI30" s="10"/>
      <c r="AJ30" s="10"/>
      <c r="AK30" s="10"/>
      <c r="AL30" s="10"/>
      <c r="AM30" s="10"/>
      <c r="AN30" s="10"/>
      <c r="AO30" s="10"/>
      <c r="AP30" s="10"/>
      <c r="AQ30" s="18"/>
      <c r="AR30" s="10"/>
      <c r="AS30" s="10"/>
      <c r="AT30" s="10"/>
      <c r="AU30" s="10"/>
      <c r="AV30" s="10"/>
      <c r="AW30" s="10"/>
      <c r="AX30" s="10"/>
      <c r="AY30" s="10"/>
      <c r="AZ30" s="10"/>
      <c r="BA30" s="10"/>
      <c r="BB30" s="10"/>
      <c r="BC30" s="10"/>
      <c r="BD30" s="10"/>
      <c r="BE30" s="10"/>
      <c r="BF30" s="10"/>
      <c r="BG30" s="18"/>
      <c r="BH30" s="10"/>
      <c r="BI30" s="10"/>
      <c r="BJ30" s="10"/>
      <c r="BK30" s="10"/>
      <c r="BL30" s="10"/>
      <c r="BM30" s="10"/>
      <c r="BN30" s="10"/>
      <c r="BO30" s="10"/>
      <c r="BP30" s="10"/>
      <c r="BQ30" s="10"/>
      <c r="BR30" s="10"/>
      <c r="BS30" s="10"/>
      <c r="BT30" s="10"/>
      <c r="BU30" s="18"/>
      <c r="BV30" s="10"/>
      <c r="BW30" s="10"/>
      <c r="BX30" s="10"/>
      <c r="BY30" s="10"/>
      <c r="BZ30" s="10"/>
      <c r="CA30" s="10"/>
      <c r="CB30" s="10"/>
      <c r="CC30" s="10"/>
      <c r="CD30" s="10"/>
      <c r="CE30" s="10"/>
      <c r="CF30" s="10"/>
      <c r="CG30" s="10"/>
      <c r="CH30" s="10"/>
      <c r="CI30" s="10"/>
      <c r="CJ30" s="10"/>
      <c r="CK30" s="10"/>
      <c r="CL30" s="10"/>
      <c r="CM30" s="10"/>
      <c r="CN30" s="10"/>
      <c r="CO30" s="10"/>
      <c r="CP30" s="10"/>
      <c r="CQ30" s="18"/>
      <c r="CR30" s="10"/>
      <c r="CS30" s="10"/>
      <c r="CT30" s="10"/>
      <c r="CU30" s="10"/>
      <c r="CV30" s="10"/>
      <c r="CW30" s="10"/>
      <c r="CX30" s="10"/>
      <c r="CY30" s="10"/>
      <c r="CZ30" s="10"/>
      <c r="DA30" s="10"/>
      <c r="DB30" s="10"/>
      <c r="DC30" s="10"/>
      <c r="DD30" s="10"/>
      <c r="DE30" s="18"/>
    </row>
    <row r="31" spans="16:109" ht="6" customHeight="1">
      <c r="P31" s="3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  <c r="AB31" s="10"/>
      <c r="AC31" s="10"/>
      <c r="AD31" s="3"/>
      <c r="AE31" s="10"/>
      <c r="AF31" s="10"/>
      <c r="AG31" s="10"/>
      <c r="AH31" s="10"/>
      <c r="AI31" s="10"/>
      <c r="AJ31" s="10"/>
      <c r="AK31" s="10"/>
      <c r="AL31" s="10"/>
      <c r="AM31" s="10"/>
      <c r="AN31" s="10"/>
      <c r="AO31" s="10"/>
      <c r="AP31" s="10"/>
      <c r="AQ31" s="18"/>
      <c r="AR31" s="10"/>
      <c r="AS31" s="10"/>
      <c r="AT31" s="10"/>
      <c r="AU31" s="10"/>
      <c r="AV31" s="10"/>
      <c r="AW31" s="10"/>
      <c r="AX31" s="10"/>
      <c r="AY31" s="10"/>
      <c r="AZ31" s="10"/>
      <c r="BA31" s="10"/>
      <c r="BB31" s="10"/>
      <c r="BC31" s="10"/>
      <c r="BD31" s="10"/>
      <c r="BE31" s="10"/>
      <c r="BF31" s="10"/>
      <c r="BG31" s="18"/>
      <c r="BH31" s="10"/>
      <c r="BI31" s="10"/>
      <c r="BJ31" s="10"/>
      <c r="BK31" s="10"/>
      <c r="BL31" s="10"/>
      <c r="BM31" s="10"/>
      <c r="BN31" s="10"/>
      <c r="BO31" s="10"/>
      <c r="BP31" s="10"/>
      <c r="BQ31" s="10"/>
      <c r="BR31" s="10"/>
      <c r="BS31" s="10"/>
      <c r="BT31" s="10"/>
      <c r="BU31" s="18"/>
      <c r="BV31" s="10"/>
      <c r="BW31" s="10"/>
      <c r="BX31" s="10"/>
      <c r="BY31" s="10"/>
      <c r="BZ31" s="10"/>
      <c r="CA31" s="10"/>
      <c r="CB31" s="10"/>
      <c r="CC31" s="10"/>
      <c r="CD31" s="10"/>
      <c r="CE31" s="10"/>
      <c r="CF31" s="10"/>
      <c r="CG31" s="10"/>
      <c r="CH31" s="10"/>
      <c r="CI31" s="10"/>
      <c r="CJ31" s="10"/>
      <c r="CK31" s="10"/>
      <c r="CL31" s="10"/>
      <c r="CM31" s="10"/>
      <c r="CN31" s="10"/>
      <c r="CO31" s="10"/>
      <c r="CP31" s="10"/>
      <c r="CQ31" s="18"/>
      <c r="CR31" s="10"/>
      <c r="CS31" s="10"/>
      <c r="CT31" s="10"/>
      <c r="CU31" s="10"/>
      <c r="CV31" s="10"/>
      <c r="CW31" s="10"/>
      <c r="CX31" s="10"/>
      <c r="CY31" s="10"/>
      <c r="CZ31" s="10"/>
      <c r="DA31" s="10"/>
      <c r="DB31" s="10"/>
      <c r="DC31" s="10"/>
      <c r="DD31" s="10"/>
      <c r="DE31" s="18"/>
    </row>
    <row r="32" spans="16:109" ht="6" customHeight="1">
      <c r="P32" s="3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  <c r="AB32" s="10"/>
      <c r="AC32" s="10"/>
      <c r="AD32" s="3"/>
      <c r="AE32" s="10"/>
      <c r="AF32" s="10"/>
      <c r="AG32" s="10"/>
      <c r="AH32" s="10"/>
      <c r="AI32" s="10"/>
      <c r="AJ32" s="10"/>
      <c r="AK32" s="10"/>
      <c r="AL32" s="10"/>
      <c r="AM32" s="10"/>
      <c r="AN32" s="10"/>
      <c r="AO32" s="10"/>
      <c r="AP32" s="10"/>
      <c r="AQ32" s="18"/>
      <c r="AR32" s="10"/>
      <c r="AS32" s="10"/>
      <c r="AT32" s="10"/>
      <c r="AU32" s="10"/>
      <c r="AV32" s="10"/>
      <c r="AW32" s="10"/>
      <c r="AX32" s="10"/>
      <c r="AY32" s="10"/>
      <c r="AZ32" s="10"/>
      <c r="BA32" s="10"/>
      <c r="BB32" s="10"/>
      <c r="BC32" s="10"/>
      <c r="BD32" s="10"/>
      <c r="BE32" s="10"/>
      <c r="BF32" s="10"/>
      <c r="BG32" s="18"/>
      <c r="BH32" s="10"/>
      <c r="BI32" s="10"/>
      <c r="BJ32" s="10"/>
      <c r="BK32" s="10"/>
      <c r="BL32" s="10"/>
      <c r="BM32" s="10"/>
      <c r="BN32" s="10"/>
      <c r="BO32" s="10"/>
      <c r="BP32" s="10"/>
      <c r="BQ32" s="10"/>
      <c r="BR32" s="10"/>
      <c r="BS32" s="10"/>
      <c r="BT32" s="10"/>
      <c r="BU32" s="18"/>
      <c r="BV32" s="10"/>
      <c r="BW32" s="10"/>
      <c r="BX32" s="10"/>
      <c r="BY32" s="10"/>
      <c r="BZ32" s="10"/>
      <c r="CA32" s="10"/>
      <c r="CB32" s="10"/>
      <c r="CC32" s="10"/>
      <c r="CD32" s="10"/>
      <c r="CE32" s="10"/>
      <c r="CF32" s="10"/>
      <c r="CG32" s="10"/>
      <c r="CH32" s="10"/>
      <c r="CI32" s="10"/>
      <c r="CJ32" s="10"/>
      <c r="CK32" s="10"/>
      <c r="CL32" s="10"/>
      <c r="CM32" s="10"/>
      <c r="CN32" s="10"/>
      <c r="CO32" s="10"/>
      <c r="CP32" s="10"/>
      <c r="CQ32" s="18"/>
      <c r="CR32" s="10"/>
      <c r="CS32" s="10"/>
      <c r="CT32" s="10"/>
      <c r="CU32" s="10"/>
      <c r="CV32" s="10"/>
      <c r="CW32" s="10"/>
      <c r="CX32" s="10"/>
      <c r="CY32" s="10"/>
      <c r="CZ32" s="10"/>
      <c r="DA32" s="10"/>
      <c r="DB32" s="10"/>
      <c r="DC32" s="10"/>
      <c r="DD32" s="10"/>
      <c r="DE32" s="18"/>
    </row>
    <row r="33" spans="16:109" ht="6" customHeight="1">
      <c r="P33" s="3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3"/>
      <c r="AE33" s="10"/>
      <c r="AF33" s="10"/>
      <c r="AG33" s="10"/>
      <c r="AH33" s="10"/>
      <c r="AI33" s="10"/>
      <c r="AJ33" s="10"/>
      <c r="AK33" s="10"/>
      <c r="AL33" s="10"/>
      <c r="AM33" s="10"/>
      <c r="AN33" s="10"/>
      <c r="AO33" s="10"/>
      <c r="AP33" s="10"/>
      <c r="AQ33" s="18"/>
      <c r="AR33" s="10"/>
      <c r="AS33" s="10"/>
      <c r="AT33" s="10"/>
      <c r="AU33" s="10"/>
      <c r="AV33" s="10"/>
      <c r="AW33" s="10"/>
      <c r="AX33" s="10"/>
      <c r="AY33" s="10"/>
      <c r="AZ33" s="10"/>
      <c r="BA33" s="10"/>
      <c r="BB33" s="10"/>
      <c r="BC33" s="10"/>
      <c r="BD33" s="10"/>
      <c r="BE33" s="10"/>
      <c r="BF33" s="10"/>
      <c r="BG33" s="18"/>
      <c r="BH33" s="10"/>
      <c r="BI33" s="10"/>
      <c r="BJ33" s="10"/>
      <c r="BK33" s="10"/>
      <c r="BL33" s="10"/>
      <c r="BM33" s="10"/>
      <c r="BN33" s="10"/>
      <c r="BO33" s="10"/>
      <c r="BP33" s="10"/>
      <c r="BQ33" s="10"/>
      <c r="BR33" s="10"/>
      <c r="BS33" s="10"/>
      <c r="BT33" s="10"/>
      <c r="BU33" s="18"/>
      <c r="BV33" s="10"/>
      <c r="BW33" s="10"/>
      <c r="BX33" s="10"/>
      <c r="BY33" s="10"/>
      <c r="BZ33" s="10"/>
      <c r="CA33" s="10"/>
      <c r="CB33" s="10"/>
      <c r="CC33" s="10"/>
      <c r="CD33" s="10"/>
      <c r="CE33" s="10"/>
      <c r="CF33" s="10"/>
      <c r="CG33" s="10"/>
      <c r="CH33" s="10"/>
      <c r="CI33" s="10"/>
      <c r="CJ33" s="10"/>
      <c r="CK33" s="10"/>
      <c r="CL33" s="10"/>
      <c r="CM33" s="10"/>
      <c r="CN33" s="10"/>
      <c r="CO33" s="10"/>
      <c r="CP33" s="10"/>
      <c r="CQ33" s="18"/>
      <c r="CR33" s="10"/>
      <c r="CS33" s="10"/>
      <c r="CT33" s="10"/>
      <c r="CU33" s="10"/>
      <c r="CV33" s="10"/>
      <c r="CW33" s="10"/>
      <c r="CX33" s="10"/>
      <c r="CY33" s="10"/>
      <c r="CZ33" s="10"/>
      <c r="DA33" s="10"/>
      <c r="DB33" s="10"/>
      <c r="DC33" s="10"/>
      <c r="DD33" s="10"/>
      <c r="DE33" s="18"/>
    </row>
    <row r="34" spans="16:109" ht="6" customHeight="1">
      <c r="P34" s="3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3"/>
      <c r="AE34" s="10"/>
      <c r="AF34" s="10"/>
      <c r="AG34" s="10"/>
      <c r="AH34" s="10"/>
      <c r="AI34" s="10"/>
      <c r="AJ34" s="10"/>
      <c r="AK34" s="10"/>
      <c r="AL34" s="10"/>
      <c r="AM34" s="10"/>
      <c r="AN34" s="10"/>
      <c r="AO34" s="10"/>
      <c r="AP34" s="10"/>
      <c r="AQ34" s="18"/>
      <c r="AR34" s="10"/>
      <c r="AS34" s="10"/>
      <c r="AT34" s="10"/>
      <c r="AU34" s="10"/>
      <c r="AV34" s="10"/>
      <c r="AW34" s="10"/>
      <c r="AX34" s="10"/>
      <c r="AY34" s="10"/>
      <c r="AZ34" s="10"/>
      <c r="BA34" s="10"/>
      <c r="BB34" s="10"/>
      <c r="BC34" s="10"/>
      <c r="BD34" s="10"/>
      <c r="BE34" s="10"/>
      <c r="BF34" s="10"/>
      <c r="BG34" s="18"/>
      <c r="BH34" s="10"/>
      <c r="BI34" s="10"/>
      <c r="BJ34" s="10"/>
      <c r="BK34" s="10"/>
      <c r="BL34" s="10"/>
      <c r="BM34" s="10"/>
      <c r="BN34" s="10"/>
      <c r="BO34" s="10"/>
      <c r="BP34" s="10"/>
      <c r="BQ34" s="10"/>
      <c r="BR34" s="10"/>
      <c r="BS34" s="10"/>
      <c r="BT34" s="10"/>
      <c r="BU34" s="18"/>
      <c r="BV34" s="10"/>
      <c r="BW34" s="10"/>
      <c r="BX34" s="10"/>
      <c r="BY34" s="10"/>
      <c r="BZ34" s="10"/>
      <c r="CA34" s="10"/>
      <c r="CB34" s="10"/>
      <c r="CC34" s="10"/>
      <c r="CD34" s="10"/>
      <c r="CE34" s="10"/>
      <c r="CF34" s="10"/>
      <c r="CG34" s="10"/>
      <c r="CH34" s="10"/>
      <c r="CI34" s="10"/>
      <c r="CJ34" s="10"/>
      <c r="CK34" s="10"/>
      <c r="CL34" s="10"/>
      <c r="CM34" s="10"/>
      <c r="CN34" s="10"/>
      <c r="CO34" s="10"/>
      <c r="CP34" s="10"/>
      <c r="CQ34" s="18"/>
      <c r="CR34" s="10"/>
      <c r="CS34" s="10"/>
      <c r="CT34" s="10"/>
      <c r="CU34" s="10"/>
      <c r="CV34" s="10"/>
      <c r="CW34" s="10"/>
      <c r="CX34" s="10"/>
      <c r="CY34" s="10"/>
      <c r="CZ34" s="10"/>
      <c r="DA34" s="10"/>
      <c r="DB34" s="10"/>
      <c r="DC34" s="10"/>
      <c r="DD34" s="10"/>
      <c r="DE34" s="18"/>
    </row>
    <row r="35" spans="16:109" ht="6" customHeight="1">
      <c r="P35" s="3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  <c r="AB35" s="10"/>
      <c r="AC35" s="10"/>
      <c r="AD35" s="3"/>
      <c r="AE35" s="10"/>
      <c r="AF35" s="10"/>
      <c r="AG35" s="10"/>
      <c r="AH35" s="10"/>
      <c r="AI35" s="10"/>
      <c r="AJ35" s="10"/>
      <c r="AK35" s="10"/>
      <c r="AL35" s="10"/>
      <c r="AM35" s="10"/>
      <c r="AN35" s="10"/>
      <c r="AO35" s="10"/>
      <c r="AP35" s="10"/>
      <c r="AQ35" s="18"/>
      <c r="AR35" s="10"/>
      <c r="AS35" s="10"/>
      <c r="AT35" s="10"/>
      <c r="AU35" s="10"/>
      <c r="AV35" s="10"/>
      <c r="AW35" s="10"/>
      <c r="AX35" s="10"/>
      <c r="AY35" s="10"/>
      <c r="AZ35" s="10"/>
      <c r="BA35" s="10"/>
      <c r="BB35" s="10"/>
      <c r="BC35" s="10"/>
      <c r="BD35" s="10"/>
      <c r="BE35" s="10"/>
      <c r="BF35" s="10"/>
      <c r="BG35" s="18"/>
      <c r="BH35" s="10"/>
      <c r="BI35" s="10"/>
      <c r="BJ35" s="10"/>
      <c r="BK35" s="10"/>
      <c r="BL35" s="10"/>
      <c r="BM35" s="10"/>
      <c r="BN35" s="10"/>
      <c r="BO35" s="10"/>
      <c r="BP35" s="10"/>
      <c r="BQ35" s="10"/>
      <c r="BR35" s="10"/>
      <c r="BS35" s="10"/>
      <c r="BT35" s="10"/>
      <c r="BU35" s="18"/>
      <c r="BV35" s="10"/>
      <c r="BW35" s="10"/>
      <c r="BX35" s="10"/>
      <c r="BY35" s="10"/>
      <c r="BZ35" s="10"/>
      <c r="CA35" s="10"/>
      <c r="CB35" s="10"/>
      <c r="CC35" s="10"/>
      <c r="CD35" s="10"/>
      <c r="CE35" s="10"/>
      <c r="CF35" s="10"/>
      <c r="CG35" s="10"/>
      <c r="CH35" s="10"/>
      <c r="CI35" s="10"/>
      <c r="CJ35" s="10"/>
      <c r="CK35" s="10"/>
      <c r="CL35" s="10"/>
      <c r="CM35" s="10"/>
      <c r="CN35" s="10"/>
      <c r="CO35" s="10"/>
      <c r="CP35" s="10"/>
      <c r="CQ35" s="18"/>
      <c r="CR35" s="10"/>
      <c r="CS35" s="10"/>
      <c r="CT35" s="10"/>
      <c r="CU35" s="10"/>
      <c r="CV35" s="10"/>
      <c r="CW35" s="10"/>
      <c r="CX35" s="10"/>
      <c r="CY35" s="10"/>
      <c r="CZ35" s="10"/>
      <c r="DA35" s="10"/>
      <c r="DB35" s="10"/>
      <c r="DC35" s="10"/>
      <c r="DD35" s="10"/>
      <c r="DE35" s="18"/>
    </row>
    <row r="36" spans="16:109" ht="6" customHeight="1">
      <c r="P36" s="3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  <c r="AB36" s="10"/>
      <c r="AC36" s="10"/>
      <c r="AD36" s="3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8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8"/>
      <c r="BH36" s="10"/>
      <c r="BI36" s="10"/>
      <c r="BJ36" s="10"/>
      <c r="BK36" s="10"/>
      <c r="BL36" s="10"/>
      <c r="BM36" s="10"/>
      <c r="BN36" s="10"/>
      <c r="BO36" s="10"/>
      <c r="BP36" s="10"/>
      <c r="BQ36" s="10"/>
      <c r="BR36" s="10"/>
      <c r="BS36" s="10"/>
      <c r="BT36" s="10"/>
      <c r="BU36" s="18"/>
      <c r="BV36" s="10"/>
      <c r="BW36" s="10"/>
      <c r="BX36" s="10"/>
      <c r="BY36" s="10"/>
      <c r="BZ36" s="10"/>
      <c r="CA36" s="10"/>
      <c r="CB36" s="10"/>
      <c r="CC36" s="10"/>
      <c r="CD36" s="10"/>
      <c r="CE36" s="10"/>
      <c r="CF36" s="10"/>
      <c r="CG36" s="10"/>
      <c r="CH36" s="10"/>
      <c r="CI36" s="10"/>
      <c r="CJ36" s="10"/>
      <c r="CK36" s="10"/>
      <c r="CL36" s="10"/>
      <c r="CM36" s="10"/>
      <c r="CN36" s="10"/>
      <c r="CO36" s="10"/>
      <c r="CP36" s="10"/>
      <c r="CQ36" s="18"/>
      <c r="CR36" s="10"/>
      <c r="CS36" s="10"/>
      <c r="CT36" s="10"/>
      <c r="CU36" s="10"/>
      <c r="CV36" s="10"/>
      <c r="CW36" s="10"/>
      <c r="CX36" s="10"/>
      <c r="CY36" s="10"/>
      <c r="CZ36" s="10"/>
      <c r="DA36" s="10"/>
      <c r="DB36" s="10"/>
      <c r="DC36" s="10"/>
      <c r="DD36" s="10"/>
      <c r="DE36" s="18"/>
    </row>
    <row r="37" spans="16:109" ht="6" customHeight="1">
      <c r="P37" s="3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  <c r="AB37" s="10"/>
      <c r="AC37" s="10"/>
      <c r="AD37" s="3"/>
      <c r="AE37" s="10"/>
      <c r="AF37" s="10"/>
      <c r="AG37" s="10"/>
      <c r="AH37" s="10"/>
      <c r="AI37" s="10"/>
      <c r="AJ37" s="10"/>
      <c r="AK37" s="10"/>
      <c r="AL37" s="10"/>
      <c r="AM37" s="10"/>
      <c r="AN37" s="10"/>
      <c r="AO37" s="10"/>
      <c r="AP37" s="10"/>
      <c r="AQ37" s="18"/>
      <c r="AR37" s="10"/>
      <c r="AS37" s="10"/>
      <c r="AT37" s="10"/>
      <c r="AU37" s="10"/>
      <c r="AV37" s="10"/>
      <c r="AW37" s="10"/>
      <c r="AX37" s="10"/>
      <c r="AY37" s="10"/>
      <c r="AZ37" s="10"/>
      <c r="BA37" s="10"/>
      <c r="BB37" s="10"/>
      <c r="BC37" s="10"/>
      <c r="BD37" s="10"/>
      <c r="BE37" s="10"/>
      <c r="BF37" s="10"/>
      <c r="BG37" s="18"/>
      <c r="BH37" s="10"/>
      <c r="BI37" s="10"/>
      <c r="BJ37" s="10"/>
      <c r="BK37" s="10"/>
      <c r="BL37" s="10"/>
      <c r="BM37" s="10"/>
      <c r="BN37" s="10"/>
      <c r="BO37" s="10"/>
      <c r="BP37" s="10"/>
      <c r="BQ37" s="10"/>
      <c r="BR37" s="10"/>
      <c r="BS37" s="10"/>
      <c r="BT37" s="10"/>
      <c r="BU37" s="18"/>
      <c r="BV37" s="10"/>
      <c r="BW37" s="10"/>
      <c r="BX37" s="10"/>
      <c r="BY37" s="10"/>
      <c r="BZ37" s="10"/>
      <c r="CA37" s="10"/>
      <c r="CB37" s="10"/>
      <c r="CC37" s="10"/>
      <c r="CD37" s="10"/>
      <c r="CE37" s="10"/>
      <c r="CF37" s="10"/>
      <c r="CG37" s="10"/>
      <c r="CH37" s="10"/>
      <c r="CI37" s="10"/>
      <c r="CJ37" s="10"/>
      <c r="CK37" s="10"/>
      <c r="CL37" s="10"/>
      <c r="CM37" s="10"/>
      <c r="CN37" s="10"/>
      <c r="CO37" s="10"/>
      <c r="CP37" s="10"/>
      <c r="CQ37" s="18"/>
      <c r="CR37" s="10"/>
      <c r="CS37" s="10"/>
      <c r="CT37" s="10"/>
      <c r="CU37" s="10"/>
      <c r="CV37" s="10"/>
      <c r="CW37" s="10"/>
      <c r="CX37" s="10"/>
      <c r="CY37" s="10"/>
      <c r="CZ37" s="10"/>
      <c r="DA37" s="10"/>
      <c r="DB37" s="10"/>
      <c r="DC37" s="10"/>
      <c r="DD37" s="10"/>
      <c r="DE37" s="18"/>
    </row>
    <row r="38" spans="16:109" ht="6" customHeight="1">
      <c r="P38" s="3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5"/>
      <c r="AE38" s="16"/>
      <c r="AF38" s="16"/>
      <c r="AG38" s="16"/>
      <c r="AH38" s="16"/>
      <c r="AI38" s="16"/>
      <c r="AJ38" s="16"/>
      <c r="AK38" s="16"/>
      <c r="AL38" s="16"/>
      <c r="AM38" s="16"/>
      <c r="AN38" s="16"/>
      <c r="AO38" s="16"/>
      <c r="AP38" s="16"/>
      <c r="AQ38" s="19"/>
      <c r="AR38" s="16"/>
      <c r="AS38" s="16"/>
      <c r="AT38" s="16"/>
      <c r="AU38" s="16"/>
      <c r="AV38" s="16"/>
      <c r="AW38" s="16"/>
      <c r="AX38" s="16"/>
      <c r="AY38" s="16"/>
      <c r="AZ38" s="16"/>
      <c r="BA38" s="16"/>
      <c r="BB38" s="16"/>
      <c r="BC38" s="16"/>
      <c r="BD38" s="16"/>
      <c r="BE38" s="16"/>
      <c r="BF38" s="16"/>
      <c r="BG38" s="19"/>
      <c r="BH38" s="16"/>
      <c r="BI38" s="16"/>
      <c r="BJ38" s="16"/>
      <c r="BK38" s="16"/>
      <c r="BL38" s="16"/>
      <c r="BM38" s="16"/>
      <c r="BN38" s="16"/>
      <c r="BO38" s="16"/>
      <c r="BP38" s="16"/>
      <c r="BQ38" s="16"/>
      <c r="BR38" s="16"/>
      <c r="BS38" s="16"/>
      <c r="BT38" s="16"/>
      <c r="BU38" s="19"/>
      <c r="BV38" s="16"/>
      <c r="BW38" s="16"/>
      <c r="BX38" s="16"/>
      <c r="BY38" s="16"/>
      <c r="BZ38" s="16"/>
      <c r="CA38" s="16"/>
      <c r="CB38" s="16"/>
      <c r="CC38" s="16"/>
      <c r="CD38" s="16"/>
      <c r="CE38" s="16"/>
      <c r="CF38" s="16"/>
      <c r="CG38" s="16"/>
      <c r="CH38" s="16"/>
      <c r="CI38" s="16"/>
      <c r="CJ38" s="16"/>
      <c r="CK38" s="16"/>
      <c r="CL38" s="16"/>
      <c r="CM38" s="16"/>
      <c r="CN38" s="16"/>
      <c r="CO38" s="16"/>
      <c r="CP38" s="16"/>
      <c r="CQ38" s="19"/>
      <c r="CR38" s="10"/>
      <c r="CS38" s="10"/>
      <c r="CT38" s="10"/>
      <c r="CU38" s="10"/>
      <c r="CV38" s="10"/>
      <c r="CW38" s="10"/>
      <c r="CX38" s="10"/>
      <c r="CY38" s="10"/>
      <c r="CZ38" s="10"/>
      <c r="DA38" s="10"/>
      <c r="DB38" s="10"/>
      <c r="DC38" s="10"/>
      <c r="DD38" s="10"/>
      <c r="DE38" s="18"/>
    </row>
    <row r="39" spans="16:109" ht="6" customHeight="1">
      <c r="P39" s="3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3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0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"/>
      <c r="BC39" s="10"/>
      <c r="BD39" s="10"/>
      <c r="BE39" s="10"/>
      <c r="BF39" s="10"/>
      <c r="BG39" s="18"/>
      <c r="BH39" s="10"/>
      <c r="BI39" s="10"/>
      <c r="BJ39" s="10"/>
      <c r="BK39" s="10"/>
      <c r="BL39" s="10"/>
      <c r="BM39" s="10"/>
      <c r="BN39" s="10"/>
      <c r="BO39" s="10"/>
      <c r="BP39" s="10"/>
      <c r="BQ39" s="10"/>
      <c r="BR39" s="10"/>
      <c r="BS39" s="10"/>
      <c r="BT39" s="10"/>
      <c r="BU39" s="10"/>
      <c r="BV39" s="10"/>
      <c r="BW39" s="10"/>
      <c r="BX39" s="10"/>
      <c r="BY39" s="10"/>
      <c r="BZ39" s="10"/>
      <c r="CA39" s="10"/>
      <c r="CB39" s="10"/>
      <c r="CC39" s="10"/>
      <c r="CD39" s="10"/>
      <c r="CE39" s="10"/>
      <c r="CF39" s="10"/>
      <c r="CG39" s="10"/>
      <c r="CH39" s="10"/>
      <c r="CI39" s="10"/>
      <c r="CJ39" s="10"/>
      <c r="CK39" s="10"/>
      <c r="CL39" s="10"/>
      <c r="CM39" s="10"/>
      <c r="CN39" s="10"/>
      <c r="CO39" s="10"/>
      <c r="CP39" s="10"/>
      <c r="CQ39" s="18"/>
      <c r="CR39" s="10"/>
      <c r="CS39" s="10"/>
      <c r="CT39" s="10"/>
      <c r="CU39" s="10"/>
      <c r="CV39" s="10"/>
      <c r="CW39" s="10"/>
      <c r="CX39" s="10"/>
      <c r="CY39" s="10"/>
      <c r="CZ39" s="10"/>
      <c r="DA39" s="10"/>
      <c r="DB39" s="10"/>
      <c r="DC39" s="10"/>
      <c r="DD39" s="10"/>
      <c r="DE39" s="18"/>
    </row>
    <row r="40" spans="16:109" ht="6" customHeight="1">
      <c r="P40" s="3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5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9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9"/>
      <c r="CR40" s="10"/>
      <c r="CS40" s="10"/>
      <c r="CT40" s="10"/>
      <c r="CU40" s="10"/>
      <c r="CV40" s="10"/>
      <c r="CW40" s="10"/>
      <c r="CX40" s="10"/>
      <c r="CY40" s="10"/>
      <c r="CZ40" s="10"/>
      <c r="DA40" s="10"/>
      <c r="DB40" s="10"/>
      <c r="DC40" s="23"/>
      <c r="DD40" s="24"/>
      <c r="DE40" s="18"/>
    </row>
    <row r="41" spans="16:109" ht="6" customHeight="1">
      <c r="P41" s="3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0"/>
      <c r="AH41" s="10"/>
      <c r="AI41" s="10"/>
      <c r="AJ41" s="10"/>
      <c r="AK41" s="10"/>
      <c r="AL41" s="10"/>
      <c r="AM41" s="10"/>
      <c r="AN41" s="10"/>
      <c r="AO41" s="10"/>
      <c r="AP41" s="10"/>
      <c r="AQ41" s="10"/>
      <c r="AR41" s="10"/>
      <c r="AS41" s="10"/>
      <c r="AT41" s="10"/>
      <c r="AU41" s="10"/>
      <c r="AV41" s="10"/>
      <c r="AW41" s="10"/>
      <c r="AX41" s="10"/>
      <c r="AY41" s="10"/>
      <c r="AZ41" s="10"/>
      <c r="BA41" s="10"/>
      <c r="BB41" s="10"/>
      <c r="BC41" s="10"/>
      <c r="BD41" s="10"/>
      <c r="BE41" s="10"/>
      <c r="BF41" s="10"/>
      <c r="BG41" s="18"/>
      <c r="BH41" s="10"/>
      <c r="BI41" s="10"/>
      <c r="BJ41" s="10"/>
      <c r="BK41" s="10"/>
      <c r="BL41" s="10"/>
      <c r="BM41" s="10"/>
      <c r="BN41" s="10"/>
      <c r="BO41" s="10"/>
      <c r="BP41" s="10"/>
      <c r="BQ41" s="10"/>
      <c r="BR41" s="10"/>
      <c r="BS41" s="10"/>
      <c r="BT41" s="10"/>
      <c r="BU41" s="10"/>
      <c r="BV41" s="10"/>
      <c r="BW41" s="10"/>
      <c r="BX41" s="10"/>
      <c r="BY41" s="10"/>
      <c r="BZ41" s="10"/>
      <c r="CA41" s="10"/>
      <c r="CB41" s="10"/>
      <c r="CC41" s="10"/>
      <c r="CD41" s="10"/>
      <c r="CE41" s="10"/>
      <c r="CF41" s="10"/>
      <c r="CG41" s="10"/>
      <c r="CH41" s="10"/>
      <c r="CI41" s="10"/>
      <c r="CJ41" s="10"/>
      <c r="CK41" s="10"/>
      <c r="CL41" s="10"/>
      <c r="CM41" s="10"/>
      <c r="CN41" s="10"/>
      <c r="CO41" s="10"/>
      <c r="CP41" s="10"/>
      <c r="CQ41" s="10"/>
      <c r="CR41" s="10"/>
      <c r="CS41" s="10"/>
      <c r="CT41" s="10"/>
      <c r="CU41" s="10"/>
      <c r="CV41" s="10"/>
      <c r="CW41" s="10"/>
      <c r="CX41" s="10"/>
      <c r="CY41" s="10"/>
      <c r="CZ41" s="10"/>
      <c r="DA41" s="10"/>
      <c r="DB41" s="10"/>
      <c r="DC41" s="25"/>
      <c r="DD41" s="26"/>
      <c r="DE41" s="18"/>
    </row>
    <row r="42" spans="16:109" ht="6" customHeight="1">
      <c r="P42" s="3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  <c r="AB42" s="10"/>
      <c r="AC42" s="10"/>
      <c r="AD42" s="10"/>
      <c r="AE42" s="10"/>
      <c r="AF42" s="10"/>
      <c r="AG42" s="10"/>
      <c r="AH42" s="10"/>
      <c r="AI42" s="10"/>
      <c r="AJ42" s="10"/>
      <c r="AK42" s="10"/>
      <c r="AL42" s="10"/>
      <c r="AM42" s="10"/>
      <c r="AN42" s="10"/>
      <c r="AO42" s="10"/>
      <c r="AP42" s="10"/>
      <c r="AQ42" s="10"/>
      <c r="AR42" s="10"/>
      <c r="AS42" s="10"/>
      <c r="AT42" s="10"/>
      <c r="AU42" s="10"/>
      <c r="AV42" s="10"/>
      <c r="AW42" s="10"/>
      <c r="AX42" s="10"/>
      <c r="AY42" s="10"/>
      <c r="AZ42" s="10"/>
      <c r="BA42" s="10"/>
      <c r="BB42" s="10"/>
      <c r="BC42" s="10"/>
      <c r="BD42" s="10"/>
      <c r="BE42" s="10"/>
      <c r="BF42" s="10"/>
      <c r="BG42" s="18"/>
      <c r="BH42" s="10"/>
      <c r="BI42" s="10"/>
      <c r="BJ42" s="10"/>
      <c r="BK42" s="10"/>
      <c r="BL42" s="10"/>
      <c r="BM42" s="10"/>
      <c r="BN42" s="10"/>
      <c r="BO42" s="10"/>
      <c r="BP42" s="10"/>
      <c r="BQ42" s="10"/>
      <c r="BR42" s="10"/>
      <c r="BS42" s="10"/>
      <c r="BT42" s="10"/>
      <c r="BU42" s="10"/>
      <c r="BV42" s="10"/>
      <c r="BW42" s="10"/>
      <c r="BX42" s="10"/>
      <c r="BY42" s="10"/>
      <c r="BZ42" s="10"/>
      <c r="CA42" s="10"/>
      <c r="CB42" s="10"/>
      <c r="CC42" s="10"/>
      <c r="CD42" s="10"/>
      <c r="CE42" s="10"/>
      <c r="CF42" s="10"/>
      <c r="CG42" s="10"/>
      <c r="CH42" s="10"/>
      <c r="CI42" s="10"/>
      <c r="CJ42" s="10"/>
      <c r="CK42" s="10"/>
      <c r="CL42" s="10"/>
      <c r="CM42" s="10"/>
      <c r="CN42" s="10"/>
      <c r="CO42" s="10"/>
      <c r="CP42" s="10"/>
      <c r="CQ42" s="10"/>
      <c r="CR42" s="10"/>
      <c r="CS42" s="10"/>
      <c r="CT42" s="10"/>
      <c r="CU42" s="10"/>
      <c r="CV42" s="10"/>
      <c r="CW42" s="10"/>
      <c r="CX42" s="10"/>
      <c r="CY42" s="10"/>
      <c r="CZ42" s="10"/>
      <c r="DA42" s="10"/>
      <c r="DB42" s="10"/>
      <c r="DC42" s="25"/>
      <c r="DD42" s="26"/>
      <c r="DE42" s="18"/>
    </row>
    <row r="43" spans="16:109" ht="6" customHeight="1">
      <c r="P43" s="4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  <c r="AB43" s="10"/>
      <c r="AC43" s="10"/>
      <c r="AD43" s="10"/>
      <c r="AE43" s="10"/>
      <c r="AF43" s="10"/>
      <c r="AG43" s="10"/>
      <c r="AH43" s="10"/>
      <c r="AI43" s="10"/>
      <c r="AJ43" s="10"/>
      <c r="AK43" s="10"/>
      <c r="AL43" s="10"/>
      <c r="AM43" s="10"/>
      <c r="AN43" s="10"/>
      <c r="AO43" s="10"/>
      <c r="AP43" s="10"/>
      <c r="AQ43" s="10"/>
      <c r="AR43" s="10"/>
      <c r="AS43" s="10"/>
      <c r="AT43" s="10"/>
      <c r="AU43" s="10"/>
      <c r="AV43" s="10"/>
      <c r="AW43" s="10"/>
      <c r="AX43" s="829" t="s">
        <v>679</v>
      </c>
      <c r="AY43" s="830"/>
      <c r="AZ43" s="830"/>
      <c r="BA43" s="830"/>
      <c r="BB43" s="830"/>
      <c r="BC43" s="830"/>
      <c r="BD43" s="830"/>
      <c r="BE43" s="830"/>
      <c r="BF43" s="831"/>
      <c r="BG43" s="18"/>
      <c r="BH43" s="10"/>
      <c r="BI43" s="829" t="s">
        <v>679</v>
      </c>
      <c r="BJ43" s="830"/>
      <c r="BK43" s="830"/>
      <c r="BL43" s="830"/>
      <c r="BM43" s="830"/>
      <c r="BN43" s="830"/>
      <c r="BO43" s="830"/>
      <c r="BP43" s="830"/>
      <c r="BQ43" s="831"/>
      <c r="BR43" s="10"/>
      <c r="BS43" s="10"/>
      <c r="BT43" s="10"/>
      <c r="BU43" s="10"/>
      <c r="BV43" s="10"/>
      <c r="BW43" s="10"/>
      <c r="BX43" s="10"/>
      <c r="BY43" s="10"/>
      <c r="BZ43" s="10"/>
      <c r="CA43" s="10"/>
      <c r="CB43" s="10"/>
      <c r="CC43" s="10"/>
      <c r="CD43" s="10"/>
      <c r="CE43" s="10"/>
      <c r="CF43" s="10"/>
      <c r="CG43" s="10"/>
      <c r="CH43" s="10"/>
      <c r="CI43" s="10"/>
      <c r="CJ43" s="10"/>
      <c r="CK43" s="10"/>
      <c r="CL43" s="10"/>
      <c r="CM43" s="10"/>
      <c r="CN43" s="10"/>
      <c r="CO43" s="10"/>
      <c r="CP43" s="10"/>
      <c r="CQ43" s="10"/>
      <c r="CR43" s="10"/>
      <c r="CS43" s="10"/>
      <c r="CT43" s="10"/>
      <c r="CU43" s="10"/>
      <c r="CV43" s="10"/>
      <c r="CW43" s="10"/>
      <c r="CX43" s="10"/>
      <c r="CY43" s="10"/>
      <c r="CZ43" s="10"/>
      <c r="DA43" s="10"/>
      <c r="DB43" s="10"/>
      <c r="DC43" s="27"/>
      <c r="DD43" s="28"/>
      <c r="DE43" s="18"/>
    </row>
    <row r="44" spans="16:109" ht="6" customHeight="1">
      <c r="P44" s="5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  <c r="AB44" s="10"/>
      <c r="AC44" s="10"/>
      <c r="AD44" s="10"/>
      <c r="AE44" s="10"/>
      <c r="AF44" s="10"/>
      <c r="AG44" s="10"/>
      <c r="AH44" s="10"/>
      <c r="AI44" s="10"/>
      <c r="AJ44" s="10"/>
      <c r="AK44" s="10"/>
      <c r="AL44" s="10"/>
      <c r="AM44" s="10"/>
      <c r="AN44" s="10"/>
      <c r="AO44" s="10"/>
      <c r="AP44" s="10"/>
      <c r="AQ44" s="10"/>
      <c r="AR44" s="10"/>
      <c r="AS44" s="10"/>
      <c r="AT44" s="10"/>
      <c r="AU44" s="10"/>
      <c r="AV44" s="10"/>
      <c r="AW44" s="10"/>
      <c r="AX44" s="832"/>
      <c r="AY44" s="833"/>
      <c r="AZ44" s="833"/>
      <c r="BA44" s="833"/>
      <c r="BB44" s="833"/>
      <c r="BC44" s="833"/>
      <c r="BD44" s="833"/>
      <c r="BE44" s="833"/>
      <c r="BF44" s="834"/>
      <c r="BG44" s="10"/>
      <c r="BH44" s="10"/>
      <c r="BI44" s="832"/>
      <c r="BJ44" s="833"/>
      <c r="BK44" s="833"/>
      <c r="BL44" s="833"/>
      <c r="BM44" s="833"/>
      <c r="BN44" s="833"/>
      <c r="BO44" s="833"/>
      <c r="BP44" s="833"/>
      <c r="BQ44" s="834"/>
      <c r="BR44" s="10"/>
      <c r="BS44" s="10"/>
      <c r="BT44" s="10"/>
      <c r="BU44" s="10"/>
      <c r="BV44" s="10"/>
      <c r="BW44" s="10"/>
      <c r="BX44" s="10"/>
      <c r="BY44" s="10"/>
      <c r="BZ44" s="10"/>
      <c r="CA44" s="10"/>
      <c r="CB44" s="10"/>
      <c r="CC44" s="10"/>
      <c r="CD44" s="10"/>
      <c r="CE44" s="10"/>
      <c r="CF44" s="10"/>
      <c r="CG44" s="10"/>
      <c r="CH44" s="10"/>
      <c r="CI44" s="10"/>
      <c r="CJ44" s="10"/>
      <c r="CK44" s="10"/>
      <c r="CL44" s="10"/>
      <c r="CM44" s="10"/>
      <c r="CN44" s="10"/>
      <c r="CO44" s="10"/>
      <c r="CP44" s="10"/>
      <c r="CQ44" s="10"/>
      <c r="CR44" s="10"/>
      <c r="CS44" s="10"/>
      <c r="CT44" s="10"/>
      <c r="CU44" s="10"/>
      <c r="CV44" s="10"/>
      <c r="CW44" s="10"/>
      <c r="CX44" s="10"/>
      <c r="CY44" s="10"/>
      <c r="CZ44" s="10"/>
      <c r="DA44" s="10"/>
      <c r="DB44" s="10"/>
      <c r="DC44" s="27"/>
      <c r="DD44" s="28"/>
      <c r="DE44" s="18"/>
    </row>
    <row r="45" spans="16:118" ht="6" customHeight="1">
      <c r="P45" s="5"/>
      <c r="Q45" s="839" t="s">
        <v>680</v>
      </c>
      <c r="R45" s="825"/>
      <c r="S45" s="825"/>
      <c r="T45" s="825"/>
      <c r="U45" s="825"/>
      <c r="V45" s="825"/>
      <c r="W45" s="825"/>
      <c r="X45" s="825"/>
      <c r="Y45" s="825"/>
      <c r="Z45" s="825"/>
      <c r="AA45" s="10"/>
      <c r="AB45" s="10"/>
      <c r="AC45" s="10"/>
      <c r="AD45" s="10"/>
      <c r="AE45" s="10"/>
      <c r="AF45" s="10"/>
      <c r="AG45" s="10"/>
      <c r="AH45" s="10"/>
      <c r="AI45" s="10"/>
      <c r="AJ45" s="10"/>
      <c r="AK45" s="10"/>
      <c r="AL45" s="10"/>
      <c r="AM45" s="10"/>
      <c r="AN45" s="10"/>
      <c r="AO45" s="10"/>
      <c r="AP45" s="10"/>
      <c r="AQ45" s="10"/>
      <c r="AR45" s="10"/>
      <c r="AS45" s="10"/>
      <c r="AT45" s="10"/>
      <c r="AU45" s="10"/>
      <c r="AV45" s="10"/>
      <c r="AW45" s="10"/>
      <c r="AX45" s="835"/>
      <c r="AY45" s="836"/>
      <c r="AZ45" s="836"/>
      <c r="BA45" s="836"/>
      <c r="BB45" s="836"/>
      <c r="BC45" s="836"/>
      <c r="BD45" s="836"/>
      <c r="BE45" s="836"/>
      <c r="BF45" s="837"/>
      <c r="BG45" s="10"/>
      <c r="BH45" s="10"/>
      <c r="BI45" s="835"/>
      <c r="BJ45" s="836"/>
      <c r="BK45" s="836"/>
      <c r="BL45" s="836"/>
      <c r="BM45" s="836"/>
      <c r="BN45" s="836"/>
      <c r="BO45" s="836"/>
      <c r="BP45" s="836"/>
      <c r="BQ45" s="837"/>
      <c r="BR45" s="10"/>
      <c r="BS45" s="10"/>
      <c r="BT45" s="10"/>
      <c r="BU45" s="10"/>
      <c r="BV45" s="10"/>
      <c r="BW45" s="10"/>
      <c r="BX45" s="10"/>
      <c r="BY45" s="10"/>
      <c r="BZ45" s="10"/>
      <c r="CA45" s="10"/>
      <c r="CB45" s="10"/>
      <c r="CC45" s="10"/>
      <c r="CD45" s="10"/>
      <c r="CE45" s="10"/>
      <c r="CF45" s="10"/>
      <c r="CG45" s="10"/>
      <c r="CH45" s="10"/>
      <c r="CI45" s="10"/>
      <c r="CJ45" s="10"/>
      <c r="CK45" s="10"/>
      <c r="CL45" s="10"/>
      <c r="CM45" s="10"/>
      <c r="CN45" s="10"/>
      <c r="CO45" s="10"/>
      <c r="CP45" s="10"/>
      <c r="CQ45" s="10"/>
      <c r="CR45" s="10"/>
      <c r="CS45" s="10"/>
      <c r="CT45" s="10"/>
      <c r="CU45" s="10"/>
      <c r="CV45" s="10"/>
      <c r="CW45" s="10"/>
      <c r="CX45" s="10"/>
      <c r="CY45" s="10"/>
      <c r="CZ45" s="10"/>
      <c r="DA45" s="10"/>
      <c r="DB45" s="10"/>
      <c r="DC45" s="29"/>
      <c r="DD45" s="30"/>
      <c r="DE45" s="18"/>
      <c r="DG45" s="10"/>
      <c r="DH45" s="10"/>
      <c r="DI45" s="10"/>
      <c r="DJ45" s="10"/>
      <c r="DK45" s="10"/>
      <c r="DL45" s="10"/>
      <c r="DM45" s="10"/>
      <c r="DN45" s="10"/>
    </row>
    <row r="46" spans="16:118" ht="6" customHeight="1">
      <c r="P46" s="5"/>
      <c r="Q46" s="839"/>
      <c r="R46" s="825"/>
      <c r="S46" s="825"/>
      <c r="T46" s="825"/>
      <c r="U46" s="825"/>
      <c r="V46" s="825"/>
      <c r="W46" s="825"/>
      <c r="X46" s="825"/>
      <c r="Y46" s="825"/>
      <c r="Z46" s="825"/>
      <c r="AA46" s="10"/>
      <c r="AB46" s="10"/>
      <c r="AC46" s="10"/>
      <c r="AD46" s="10"/>
      <c r="AE46" s="10"/>
      <c r="AF46" s="10"/>
      <c r="AG46" s="10"/>
      <c r="AH46" s="10"/>
      <c r="AI46" s="10"/>
      <c r="AJ46" s="10"/>
      <c r="AK46" s="10"/>
      <c r="AL46" s="10"/>
      <c r="AM46" s="10"/>
      <c r="AN46" s="10"/>
      <c r="AO46" s="10"/>
      <c r="AP46" s="10"/>
      <c r="AQ46" s="10"/>
      <c r="AR46" s="10"/>
      <c r="AS46" s="10"/>
      <c r="AT46" s="10"/>
      <c r="AU46" s="10"/>
      <c r="AV46" s="10"/>
      <c r="AW46" s="10"/>
      <c r="AX46" s="10"/>
      <c r="AY46" s="10"/>
      <c r="AZ46" s="10"/>
      <c r="BA46" s="10"/>
      <c r="BB46" s="10"/>
      <c r="BC46" s="10"/>
      <c r="BD46" s="10"/>
      <c r="BE46" s="10"/>
      <c r="BF46" s="10"/>
      <c r="BG46" s="10"/>
      <c r="BH46" s="10"/>
      <c r="BI46" s="10"/>
      <c r="BJ46" s="10"/>
      <c r="BK46" s="10"/>
      <c r="BL46" s="10"/>
      <c r="BM46" s="10"/>
      <c r="BN46" s="10"/>
      <c r="BO46" s="10"/>
      <c r="BP46" s="10"/>
      <c r="BQ46" s="10"/>
      <c r="BR46" s="10"/>
      <c r="BS46" s="10"/>
      <c r="BT46" s="10"/>
      <c r="BU46" s="10"/>
      <c r="BV46" s="10"/>
      <c r="BW46" s="10"/>
      <c r="BX46" s="10"/>
      <c r="BY46" s="10"/>
      <c r="BZ46" s="10"/>
      <c r="CA46" s="10"/>
      <c r="CB46" s="10"/>
      <c r="CC46" s="10"/>
      <c r="CD46" s="10"/>
      <c r="CE46" s="10"/>
      <c r="CF46" s="10"/>
      <c r="CG46" s="10"/>
      <c r="CH46" s="10"/>
      <c r="CI46" s="10"/>
      <c r="CJ46" s="10"/>
      <c r="CK46" s="10"/>
      <c r="CL46" s="10"/>
      <c r="CM46" s="10"/>
      <c r="CN46" s="10"/>
      <c r="CO46" s="10"/>
      <c r="CP46" s="10"/>
      <c r="CQ46" s="10"/>
      <c r="CR46" s="10"/>
      <c r="CS46" s="10"/>
      <c r="CT46" s="10"/>
      <c r="CU46" s="10"/>
      <c r="CV46" s="10"/>
      <c r="CW46" s="10"/>
      <c r="CX46" s="10"/>
      <c r="CY46" s="828" t="s">
        <v>681</v>
      </c>
      <c r="CZ46" s="828"/>
      <c r="DA46" s="828"/>
      <c r="DB46" s="828"/>
      <c r="DC46" s="828"/>
      <c r="DD46" s="828"/>
      <c r="DE46" s="828"/>
      <c r="DF46" s="828"/>
      <c r="DG46" s="828"/>
      <c r="DH46" s="828"/>
      <c r="DI46" s="828"/>
      <c r="DJ46" s="9"/>
      <c r="DK46" s="9"/>
      <c r="DL46" s="9"/>
      <c r="DM46" s="9"/>
      <c r="DN46" s="10"/>
    </row>
    <row r="47" spans="16:118" ht="6" customHeight="1">
      <c r="P47" s="5"/>
      <c r="Q47" s="839"/>
      <c r="R47" s="825"/>
      <c r="S47" s="825"/>
      <c r="T47" s="825"/>
      <c r="U47" s="825"/>
      <c r="V47" s="825"/>
      <c r="W47" s="825"/>
      <c r="X47" s="825"/>
      <c r="Y47" s="825"/>
      <c r="Z47" s="825"/>
      <c r="AA47" s="10"/>
      <c r="AB47" s="10"/>
      <c r="AC47" s="10"/>
      <c r="AD47" s="10"/>
      <c r="AE47" s="10"/>
      <c r="AF47" s="10"/>
      <c r="AG47" s="10"/>
      <c r="AH47" s="10"/>
      <c r="AI47" s="10"/>
      <c r="AJ47" s="10"/>
      <c r="AK47" s="10"/>
      <c r="AL47" s="10"/>
      <c r="AM47" s="10"/>
      <c r="AN47" s="10"/>
      <c r="AO47" s="10"/>
      <c r="AP47" s="10"/>
      <c r="AQ47" s="10"/>
      <c r="AR47" s="10"/>
      <c r="AS47" s="10"/>
      <c r="AT47" s="10"/>
      <c r="AU47" s="10"/>
      <c r="AV47" s="10"/>
      <c r="AW47" s="10"/>
      <c r="AX47" s="829" t="s">
        <v>679</v>
      </c>
      <c r="AY47" s="830"/>
      <c r="AZ47" s="830"/>
      <c r="BA47" s="830"/>
      <c r="BB47" s="830"/>
      <c r="BC47" s="830"/>
      <c r="BD47" s="830"/>
      <c r="BE47" s="830"/>
      <c r="BF47" s="831"/>
      <c r="BG47" s="20"/>
      <c r="BH47" s="20"/>
      <c r="BI47" s="829" t="s">
        <v>679</v>
      </c>
      <c r="BJ47" s="830"/>
      <c r="BK47" s="830"/>
      <c r="BL47" s="830"/>
      <c r="BM47" s="830"/>
      <c r="BN47" s="830"/>
      <c r="BO47" s="830"/>
      <c r="BP47" s="830"/>
      <c r="BQ47" s="831"/>
      <c r="BR47" s="10"/>
      <c r="BS47" s="10"/>
      <c r="BT47" s="10"/>
      <c r="BU47" s="10"/>
      <c r="BV47" s="10"/>
      <c r="BW47" s="10"/>
      <c r="BX47" s="10"/>
      <c r="BY47" s="10"/>
      <c r="BZ47" s="10"/>
      <c r="CA47" s="10"/>
      <c r="CB47" s="10"/>
      <c r="CC47" s="10"/>
      <c r="CD47" s="10"/>
      <c r="CE47" s="10"/>
      <c r="CF47" s="10"/>
      <c r="CG47" s="10"/>
      <c r="CH47" s="10"/>
      <c r="CI47" s="10"/>
      <c r="CJ47" s="10"/>
      <c r="CK47" s="10"/>
      <c r="CL47" s="10"/>
      <c r="CM47" s="10"/>
      <c r="CN47" s="20"/>
      <c r="CO47" s="10"/>
      <c r="CP47" s="10"/>
      <c r="CQ47" s="10"/>
      <c r="CR47" s="10"/>
      <c r="CS47" s="10"/>
      <c r="CT47" s="10"/>
      <c r="CU47" s="10"/>
      <c r="CV47" s="10"/>
      <c r="CW47" s="10"/>
      <c r="CX47" s="10"/>
      <c r="CY47" s="828"/>
      <c r="CZ47" s="828"/>
      <c r="DA47" s="828"/>
      <c r="DB47" s="828"/>
      <c r="DC47" s="828"/>
      <c r="DD47" s="828"/>
      <c r="DE47" s="828"/>
      <c r="DF47" s="828"/>
      <c r="DG47" s="828"/>
      <c r="DH47" s="828"/>
      <c r="DI47" s="828"/>
      <c r="DJ47" s="9"/>
      <c r="DK47" s="9"/>
      <c r="DL47" s="9"/>
      <c r="DM47" s="9"/>
      <c r="DN47" s="10"/>
    </row>
    <row r="48" spans="16:118" ht="6" customHeight="1">
      <c r="P48" s="5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832"/>
      <c r="AY48" s="833"/>
      <c r="AZ48" s="833"/>
      <c r="BA48" s="833"/>
      <c r="BB48" s="833"/>
      <c r="BC48" s="833"/>
      <c r="BD48" s="833"/>
      <c r="BE48" s="833"/>
      <c r="BF48" s="834"/>
      <c r="BG48" s="20"/>
      <c r="BH48" s="20"/>
      <c r="BI48" s="832"/>
      <c r="BJ48" s="833"/>
      <c r="BK48" s="833"/>
      <c r="BL48" s="833"/>
      <c r="BM48" s="833"/>
      <c r="BN48" s="833"/>
      <c r="BO48" s="833"/>
      <c r="BP48" s="833"/>
      <c r="BQ48" s="834"/>
      <c r="BR48" s="10"/>
      <c r="BS48" s="10"/>
      <c r="BT48" s="10"/>
      <c r="BU48" s="10"/>
      <c r="BV48" s="10"/>
      <c r="BW48" s="10"/>
      <c r="BX48" s="10"/>
      <c r="BY48" s="10"/>
      <c r="BZ48" s="10"/>
      <c r="CA48" s="10"/>
      <c r="CB48" s="10"/>
      <c r="CC48" s="10"/>
      <c r="CD48" s="10"/>
      <c r="CE48" s="10"/>
      <c r="CF48" s="10"/>
      <c r="CG48" s="10"/>
      <c r="CH48" s="10"/>
      <c r="CI48" s="10"/>
      <c r="CJ48" s="10"/>
      <c r="CK48" s="10"/>
      <c r="CL48" s="10"/>
      <c r="CM48" s="10"/>
      <c r="CN48" s="10"/>
      <c r="CO48" s="10"/>
      <c r="CP48" s="10"/>
      <c r="CQ48" s="10"/>
      <c r="CR48" s="10"/>
      <c r="CS48" s="10"/>
      <c r="CT48" s="10"/>
      <c r="CU48" s="10"/>
      <c r="CV48" s="10"/>
      <c r="CW48" s="10"/>
      <c r="CX48" s="10"/>
      <c r="CY48" s="828"/>
      <c r="CZ48" s="828"/>
      <c r="DA48" s="828"/>
      <c r="DB48" s="828"/>
      <c r="DC48" s="828"/>
      <c r="DD48" s="828"/>
      <c r="DE48" s="828"/>
      <c r="DF48" s="828"/>
      <c r="DG48" s="828"/>
      <c r="DH48" s="828"/>
      <c r="DI48" s="828"/>
      <c r="DJ48" s="10"/>
      <c r="DK48" s="10"/>
      <c r="DL48" s="10"/>
      <c r="DM48" s="10"/>
      <c r="DN48" s="10"/>
    </row>
    <row r="49" spans="16:109" ht="6" customHeight="1">
      <c r="P49" s="6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  <c r="AB49" s="10"/>
      <c r="AC49" s="10"/>
      <c r="AD49" s="10"/>
      <c r="AE49" s="10"/>
      <c r="AF49" s="10"/>
      <c r="AG49" s="10"/>
      <c r="AH49" s="10"/>
      <c r="AI49" s="10"/>
      <c r="AJ49" s="10"/>
      <c r="AK49" s="10"/>
      <c r="AL49" s="10"/>
      <c r="AM49" s="10"/>
      <c r="AN49" s="10"/>
      <c r="AO49" s="10"/>
      <c r="AP49" s="10"/>
      <c r="AQ49" s="10"/>
      <c r="AR49" s="10"/>
      <c r="AS49" s="10"/>
      <c r="AT49" s="10"/>
      <c r="AU49" s="10"/>
      <c r="AV49" s="10"/>
      <c r="AW49" s="10"/>
      <c r="AX49" s="835"/>
      <c r="AY49" s="836"/>
      <c r="AZ49" s="836"/>
      <c r="BA49" s="836"/>
      <c r="BB49" s="836"/>
      <c r="BC49" s="836"/>
      <c r="BD49" s="836"/>
      <c r="BE49" s="836"/>
      <c r="BF49" s="837"/>
      <c r="BG49" s="18"/>
      <c r="BH49" s="10"/>
      <c r="BI49" s="835"/>
      <c r="BJ49" s="836"/>
      <c r="BK49" s="836"/>
      <c r="BL49" s="836"/>
      <c r="BM49" s="836"/>
      <c r="BN49" s="836"/>
      <c r="BO49" s="836"/>
      <c r="BP49" s="836"/>
      <c r="BQ49" s="837"/>
      <c r="BR49" s="10"/>
      <c r="BS49" s="10"/>
      <c r="BT49" s="10"/>
      <c r="BU49" s="10"/>
      <c r="BV49" s="10"/>
      <c r="BW49" s="10"/>
      <c r="BX49" s="10"/>
      <c r="BY49" s="10"/>
      <c r="BZ49" s="10"/>
      <c r="CA49" s="10"/>
      <c r="CB49" s="10"/>
      <c r="CC49" s="10"/>
      <c r="CD49" s="10"/>
      <c r="CE49" s="10"/>
      <c r="CF49" s="10"/>
      <c r="CG49" s="10"/>
      <c r="CH49" s="10"/>
      <c r="CI49" s="10"/>
      <c r="CJ49" s="10"/>
      <c r="CK49" s="10"/>
      <c r="CL49" s="10"/>
      <c r="CM49" s="10"/>
      <c r="CN49" s="10"/>
      <c r="CO49" s="10"/>
      <c r="CP49" s="10"/>
      <c r="CQ49" s="10"/>
      <c r="CR49" s="10"/>
      <c r="CS49" s="10"/>
      <c r="CT49" s="10"/>
      <c r="CU49" s="10"/>
      <c r="CV49" s="10"/>
      <c r="CW49" s="10"/>
      <c r="CX49" s="10"/>
      <c r="CY49" s="10"/>
      <c r="CZ49" s="10"/>
      <c r="DA49" s="10"/>
      <c r="DB49" s="10"/>
      <c r="DC49" s="10"/>
      <c r="DD49" s="10"/>
      <c r="DE49" s="18"/>
    </row>
    <row r="50" spans="16:109" ht="6" customHeight="1">
      <c r="P50" s="3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  <c r="AB50" s="10"/>
      <c r="AC50" s="10"/>
      <c r="AD50" s="10"/>
      <c r="AE50" s="10"/>
      <c r="AF50" s="10"/>
      <c r="AG50" s="10"/>
      <c r="AH50" s="10"/>
      <c r="AI50" s="10"/>
      <c r="AJ50" s="10"/>
      <c r="AK50" s="10"/>
      <c r="AL50" s="10"/>
      <c r="AM50" s="10"/>
      <c r="AN50" s="10"/>
      <c r="AO50" s="10"/>
      <c r="AP50" s="10"/>
      <c r="AQ50" s="10"/>
      <c r="AR50" s="10"/>
      <c r="AS50" s="10"/>
      <c r="AT50" s="10"/>
      <c r="AU50" s="10"/>
      <c r="AV50" s="10"/>
      <c r="AW50" s="20"/>
      <c r="AX50" s="21"/>
      <c r="AY50" s="21"/>
      <c r="AZ50" s="21"/>
      <c r="BA50" s="21"/>
      <c r="BB50" s="21"/>
      <c r="BC50" s="21"/>
      <c r="BD50" s="21"/>
      <c r="BE50" s="21"/>
      <c r="BF50" s="21"/>
      <c r="BG50" s="22"/>
      <c r="BH50" s="20"/>
      <c r="BI50" s="21"/>
      <c r="BJ50" s="21"/>
      <c r="BK50" s="21"/>
      <c r="BL50" s="21"/>
      <c r="BM50" s="21"/>
      <c r="BN50" s="21"/>
      <c r="BO50" s="21"/>
      <c r="BP50" s="21"/>
      <c r="BQ50" s="21"/>
      <c r="BR50" s="20"/>
      <c r="BS50" s="10"/>
      <c r="BT50" s="10"/>
      <c r="BU50" s="10"/>
      <c r="BV50" s="10"/>
      <c r="BW50" s="10"/>
      <c r="BX50" s="10"/>
      <c r="BY50" s="10"/>
      <c r="BZ50" s="10"/>
      <c r="CA50" s="10"/>
      <c r="CB50" s="10"/>
      <c r="CC50" s="10"/>
      <c r="CD50" s="10"/>
      <c r="CE50" s="10"/>
      <c r="CF50" s="10"/>
      <c r="CG50" s="10"/>
      <c r="CH50" s="10"/>
      <c r="CI50" s="10"/>
      <c r="CJ50" s="10"/>
      <c r="CK50" s="10"/>
      <c r="CL50" s="10"/>
      <c r="CM50" s="10"/>
      <c r="CN50" s="10"/>
      <c r="CO50" s="10"/>
      <c r="CP50" s="10"/>
      <c r="CQ50" s="10"/>
      <c r="CR50" s="10"/>
      <c r="CS50" s="10"/>
      <c r="CT50" s="10"/>
      <c r="CU50" s="10"/>
      <c r="CV50" s="10"/>
      <c r="CW50" s="10"/>
      <c r="CX50" s="10"/>
      <c r="CY50" s="10"/>
      <c r="CZ50" s="10"/>
      <c r="DA50" s="10"/>
      <c r="DB50" s="10"/>
      <c r="DC50" s="23"/>
      <c r="DD50" s="24"/>
      <c r="DE50" s="18"/>
    </row>
    <row r="51" spans="16:109" ht="6" customHeight="1">
      <c r="P51" s="3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  <c r="AB51" s="10"/>
      <c r="AC51" s="10"/>
      <c r="AD51" s="10"/>
      <c r="AE51" s="10"/>
      <c r="AF51" s="10"/>
      <c r="AG51" s="10"/>
      <c r="AH51" s="10"/>
      <c r="AI51" s="10"/>
      <c r="AJ51" s="10"/>
      <c r="AK51" s="10"/>
      <c r="AL51" s="10"/>
      <c r="AM51" s="10"/>
      <c r="AN51" s="10"/>
      <c r="AO51" s="10"/>
      <c r="AP51" s="10"/>
      <c r="AQ51" s="10"/>
      <c r="AR51" s="10"/>
      <c r="AS51" s="10"/>
      <c r="AT51" s="10"/>
      <c r="AU51" s="10"/>
      <c r="AV51" s="1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2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10"/>
      <c r="BT51" s="10"/>
      <c r="BU51" s="10"/>
      <c r="BV51" s="10"/>
      <c r="BW51" s="10"/>
      <c r="BX51" s="10"/>
      <c r="BY51" s="10"/>
      <c r="BZ51" s="10"/>
      <c r="CA51" s="10"/>
      <c r="CB51" s="10"/>
      <c r="CC51" s="10"/>
      <c r="CD51" s="10"/>
      <c r="CE51" s="10"/>
      <c r="CF51" s="10"/>
      <c r="CG51" s="10"/>
      <c r="CH51" s="10"/>
      <c r="CI51" s="10"/>
      <c r="CJ51" s="10"/>
      <c r="CK51" s="10"/>
      <c r="CL51" s="10"/>
      <c r="CM51" s="10"/>
      <c r="CN51" s="10"/>
      <c r="CO51" s="10"/>
      <c r="CP51" s="10"/>
      <c r="CQ51" s="10"/>
      <c r="CR51" s="10"/>
      <c r="CS51" s="10"/>
      <c r="CT51" s="10"/>
      <c r="CU51" s="10"/>
      <c r="CV51" s="10"/>
      <c r="CW51" s="10"/>
      <c r="CX51" s="10"/>
      <c r="CY51" s="10"/>
      <c r="CZ51" s="10"/>
      <c r="DA51" s="10"/>
      <c r="DB51" s="10"/>
      <c r="DC51" s="25"/>
      <c r="DD51" s="26"/>
      <c r="DE51" s="18"/>
    </row>
    <row r="52" spans="16:109" ht="6" customHeight="1">
      <c r="P52" s="3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  <c r="AB52" s="10"/>
      <c r="AC52" s="10"/>
      <c r="AD52" s="14"/>
      <c r="AE52" s="12"/>
      <c r="AF52" s="12"/>
      <c r="AG52" s="12"/>
      <c r="AH52" s="12"/>
      <c r="AI52" s="12"/>
      <c r="AJ52" s="12"/>
      <c r="AK52" s="12"/>
      <c r="AL52" s="12"/>
      <c r="AM52" s="12"/>
      <c r="AN52" s="12"/>
      <c r="AO52" s="12"/>
      <c r="AP52" s="12"/>
      <c r="AQ52" s="12"/>
      <c r="AR52" s="12"/>
      <c r="AS52" s="12"/>
      <c r="AT52" s="12"/>
      <c r="AU52" s="12"/>
      <c r="AV52" s="12"/>
      <c r="AW52" s="12"/>
      <c r="AX52" s="12"/>
      <c r="AY52" s="12"/>
      <c r="AZ52" s="12"/>
      <c r="BA52" s="12"/>
      <c r="BB52" s="12"/>
      <c r="BC52" s="12"/>
      <c r="BD52" s="12"/>
      <c r="BE52" s="12"/>
      <c r="BF52" s="12"/>
      <c r="BG52" s="17"/>
      <c r="BH52" s="12"/>
      <c r="BI52" s="12"/>
      <c r="BJ52" s="12"/>
      <c r="BK52" s="12"/>
      <c r="BL52" s="12"/>
      <c r="BM52" s="12"/>
      <c r="BN52" s="12"/>
      <c r="BO52" s="12"/>
      <c r="BP52" s="12"/>
      <c r="BQ52" s="12"/>
      <c r="BR52" s="12"/>
      <c r="BS52" s="12"/>
      <c r="BT52" s="12"/>
      <c r="BU52" s="12"/>
      <c r="BV52" s="12"/>
      <c r="BW52" s="12"/>
      <c r="BX52" s="12"/>
      <c r="BY52" s="12"/>
      <c r="BZ52" s="12"/>
      <c r="CA52" s="12"/>
      <c r="CB52" s="12"/>
      <c r="CC52" s="12"/>
      <c r="CD52" s="12"/>
      <c r="CE52" s="12"/>
      <c r="CF52" s="12"/>
      <c r="CG52" s="12"/>
      <c r="CH52" s="12"/>
      <c r="CI52" s="12"/>
      <c r="CJ52" s="12"/>
      <c r="CK52" s="12"/>
      <c r="CL52" s="12"/>
      <c r="CM52" s="12"/>
      <c r="CN52" s="12"/>
      <c r="CO52" s="12"/>
      <c r="CP52" s="12"/>
      <c r="CQ52" s="17"/>
      <c r="CR52" s="10"/>
      <c r="CS52" s="10"/>
      <c r="CT52" s="10"/>
      <c r="CU52" s="10"/>
      <c r="CV52" s="10"/>
      <c r="CW52" s="10"/>
      <c r="CX52" s="10"/>
      <c r="CY52" s="10"/>
      <c r="CZ52" s="10"/>
      <c r="DA52" s="10"/>
      <c r="DB52" s="10"/>
      <c r="DC52" s="25"/>
      <c r="DD52" s="26"/>
      <c r="DE52" s="18"/>
    </row>
    <row r="53" spans="16:109" ht="6" customHeight="1">
      <c r="P53" s="3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5"/>
      <c r="AE53" s="16"/>
      <c r="AF53" s="16"/>
      <c r="AG53" s="16"/>
      <c r="AH53" s="16"/>
      <c r="AI53" s="16"/>
      <c r="AJ53" s="16"/>
      <c r="AK53" s="16"/>
      <c r="AL53" s="16"/>
      <c r="AM53" s="16"/>
      <c r="AN53" s="16"/>
      <c r="AO53" s="16"/>
      <c r="AP53" s="16"/>
      <c r="AQ53" s="16"/>
      <c r="AR53" s="16"/>
      <c r="AS53" s="16"/>
      <c r="AT53" s="16"/>
      <c r="AU53" s="16"/>
      <c r="AV53" s="16"/>
      <c r="AW53" s="16"/>
      <c r="AX53" s="16"/>
      <c r="AY53" s="16"/>
      <c r="AZ53" s="16"/>
      <c r="BA53" s="16"/>
      <c r="BB53" s="16"/>
      <c r="BC53" s="16"/>
      <c r="BD53" s="16"/>
      <c r="BE53" s="16"/>
      <c r="BF53" s="16"/>
      <c r="BG53" s="19"/>
      <c r="BH53" s="16"/>
      <c r="BI53" s="16"/>
      <c r="BJ53" s="16"/>
      <c r="BK53" s="16"/>
      <c r="BL53" s="16"/>
      <c r="BM53" s="16"/>
      <c r="BN53" s="16"/>
      <c r="BO53" s="16"/>
      <c r="BP53" s="16"/>
      <c r="BQ53" s="16"/>
      <c r="BR53" s="16"/>
      <c r="BS53" s="16"/>
      <c r="BT53" s="16"/>
      <c r="BU53" s="16"/>
      <c r="BV53" s="16"/>
      <c r="BW53" s="16"/>
      <c r="BX53" s="16"/>
      <c r="BY53" s="16"/>
      <c r="BZ53" s="16"/>
      <c r="CA53" s="16"/>
      <c r="CB53" s="16"/>
      <c r="CC53" s="16"/>
      <c r="CD53" s="16"/>
      <c r="CE53" s="16"/>
      <c r="CF53" s="16"/>
      <c r="CG53" s="16"/>
      <c r="CH53" s="16"/>
      <c r="CI53" s="16"/>
      <c r="CJ53" s="16"/>
      <c r="CK53" s="16"/>
      <c r="CL53" s="16"/>
      <c r="CM53" s="16"/>
      <c r="CN53" s="16"/>
      <c r="CO53" s="16"/>
      <c r="CP53" s="16"/>
      <c r="CQ53" s="19"/>
      <c r="CR53" s="10"/>
      <c r="CS53" s="10"/>
      <c r="CT53" s="10"/>
      <c r="CU53" s="10"/>
      <c r="CV53" s="10"/>
      <c r="CW53" s="10"/>
      <c r="CX53" s="10"/>
      <c r="CY53" s="10"/>
      <c r="CZ53" s="10"/>
      <c r="DA53" s="10"/>
      <c r="DB53" s="10"/>
      <c r="DC53" s="27"/>
      <c r="DD53" s="28"/>
      <c r="DE53" s="18"/>
    </row>
    <row r="54" spans="16:109" ht="6" customHeight="1">
      <c r="P54" s="3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3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17"/>
      <c r="AR54" s="10"/>
      <c r="AS54" s="10"/>
      <c r="AT54" s="10"/>
      <c r="AU54" s="10"/>
      <c r="AV54" s="10"/>
      <c r="AW54" s="10"/>
      <c r="AX54" s="10"/>
      <c r="AY54" s="10"/>
      <c r="AZ54" s="10"/>
      <c r="BA54" s="10"/>
      <c r="BB54" s="10"/>
      <c r="BC54" s="10"/>
      <c r="BD54" s="10"/>
      <c r="BE54" s="10"/>
      <c r="BF54" s="10"/>
      <c r="BG54" s="18"/>
      <c r="BH54" s="10"/>
      <c r="BI54" s="10"/>
      <c r="BJ54" s="10"/>
      <c r="BK54" s="10"/>
      <c r="BL54" s="10"/>
      <c r="BM54" s="10"/>
      <c r="BN54" s="10"/>
      <c r="BO54" s="10"/>
      <c r="BP54" s="10"/>
      <c r="BQ54" s="10"/>
      <c r="BR54" s="10"/>
      <c r="BS54" s="10"/>
      <c r="BT54" s="10"/>
      <c r="BU54" s="17"/>
      <c r="BV54" s="10"/>
      <c r="BW54" s="10"/>
      <c r="BX54" s="10"/>
      <c r="BY54" s="10"/>
      <c r="BZ54" s="10"/>
      <c r="CA54" s="10"/>
      <c r="CB54" s="10"/>
      <c r="CC54" s="10"/>
      <c r="CD54" s="10"/>
      <c r="CE54" s="10"/>
      <c r="CF54" s="10"/>
      <c r="CG54" s="10"/>
      <c r="CH54" s="10"/>
      <c r="CI54" s="10"/>
      <c r="CJ54" s="10"/>
      <c r="CK54" s="10"/>
      <c r="CL54" s="10"/>
      <c r="CM54" s="10"/>
      <c r="CN54" s="10"/>
      <c r="CO54" s="10"/>
      <c r="CP54" s="10"/>
      <c r="CQ54" s="18"/>
      <c r="CR54" s="10"/>
      <c r="CS54" s="10"/>
      <c r="CT54" s="10"/>
      <c r="CU54" s="10"/>
      <c r="CV54" s="10"/>
      <c r="CW54" s="10"/>
      <c r="CX54" s="10"/>
      <c r="CY54" s="10"/>
      <c r="CZ54" s="10"/>
      <c r="DA54" s="10"/>
      <c r="DB54" s="10"/>
      <c r="DC54" s="27"/>
      <c r="DD54" s="28"/>
      <c r="DE54" s="18"/>
    </row>
    <row r="55" spans="16:109" ht="6" customHeight="1">
      <c r="P55" s="3"/>
      <c r="Q55" s="10"/>
      <c r="R55" s="10"/>
      <c r="S55" s="10"/>
      <c r="T55" s="10"/>
      <c r="U55" s="10"/>
      <c r="V55" s="10"/>
      <c r="W55" s="10"/>
      <c r="X55" s="10"/>
      <c r="Y55" s="10"/>
      <c r="Z55" s="10"/>
      <c r="AA55" s="10"/>
      <c r="AB55" s="10"/>
      <c r="AC55" s="10"/>
      <c r="AD55" s="3"/>
      <c r="AE55" s="10"/>
      <c r="AF55" s="10"/>
      <c r="AG55" s="10"/>
      <c r="AH55" s="10"/>
      <c r="AI55" s="10"/>
      <c r="AJ55" s="10"/>
      <c r="AK55" s="10"/>
      <c r="AL55" s="10"/>
      <c r="AM55" s="10"/>
      <c r="AN55" s="10"/>
      <c r="AO55" s="10"/>
      <c r="AP55" s="10"/>
      <c r="AQ55" s="18"/>
      <c r="AR55" s="10"/>
      <c r="AS55" s="10"/>
      <c r="AT55" s="10"/>
      <c r="AU55" s="10"/>
      <c r="AV55" s="10"/>
      <c r="AW55" s="10"/>
      <c r="AX55" s="10"/>
      <c r="AY55" s="10"/>
      <c r="AZ55" s="10"/>
      <c r="BA55" s="10"/>
      <c r="BB55" s="10"/>
      <c r="BC55" s="10"/>
      <c r="BD55" s="10"/>
      <c r="BE55" s="10"/>
      <c r="BF55" s="10"/>
      <c r="BG55" s="18"/>
      <c r="BH55" s="10"/>
      <c r="BI55" s="10"/>
      <c r="BJ55" s="10"/>
      <c r="BK55" s="10"/>
      <c r="BL55" s="10"/>
      <c r="BM55" s="10"/>
      <c r="BN55" s="10"/>
      <c r="BO55" s="10"/>
      <c r="BP55" s="10"/>
      <c r="BQ55" s="10"/>
      <c r="BR55" s="10"/>
      <c r="BS55" s="10"/>
      <c r="BT55" s="10"/>
      <c r="BU55" s="18"/>
      <c r="BV55" s="10"/>
      <c r="BW55" s="10"/>
      <c r="BX55" s="10"/>
      <c r="BY55" s="10"/>
      <c r="BZ55" s="10"/>
      <c r="CA55" s="10"/>
      <c r="CB55" s="10"/>
      <c r="CC55" s="10"/>
      <c r="CD55" s="10"/>
      <c r="CE55" s="10"/>
      <c r="CF55" s="10"/>
      <c r="CG55" s="10"/>
      <c r="CH55" s="10"/>
      <c r="CI55" s="10"/>
      <c r="CJ55" s="10"/>
      <c r="CK55" s="10"/>
      <c r="CL55" s="10"/>
      <c r="CM55" s="10"/>
      <c r="CN55" s="10"/>
      <c r="CO55" s="10"/>
      <c r="CP55" s="10"/>
      <c r="CQ55" s="18"/>
      <c r="CR55" s="10"/>
      <c r="CS55" s="10"/>
      <c r="CT55" s="10"/>
      <c r="CU55" s="10"/>
      <c r="CV55" s="10"/>
      <c r="CW55" s="10"/>
      <c r="CX55" s="10"/>
      <c r="CY55" s="10"/>
      <c r="CZ55" s="10"/>
      <c r="DA55" s="10"/>
      <c r="DB55" s="10"/>
      <c r="DC55" s="29"/>
      <c r="DD55" s="30"/>
      <c r="DE55" s="18"/>
    </row>
    <row r="56" spans="16:109" ht="6" customHeight="1">
      <c r="P56" s="3"/>
      <c r="Q56" s="10"/>
      <c r="R56" s="10"/>
      <c r="S56" s="10"/>
      <c r="T56" s="10"/>
      <c r="U56" s="10"/>
      <c r="V56" s="10"/>
      <c r="W56" s="10"/>
      <c r="X56" s="10"/>
      <c r="Y56" s="10"/>
      <c r="Z56" s="10"/>
      <c r="AA56" s="10"/>
      <c r="AB56" s="10"/>
      <c r="AC56" s="10"/>
      <c r="AD56" s="3"/>
      <c r="AE56" s="10"/>
      <c r="AF56" s="10"/>
      <c r="AG56" s="10"/>
      <c r="AH56" s="10"/>
      <c r="AI56" s="10"/>
      <c r="AJ56" s="10"/>
      <c r="AK56" s="10"/>
      <c r="AL56" s="10"/>
      <c r="AM56" s="10"/>
      <c r="AN56" s="10"/>
      <c r="AO56" s="10"/>
      <c r="AP56" s="10"/>
      <c r="AQ56" s="18"/>
      <c r="AR56" s="10"/>
      <c r="AS56" s="10"/>
      <c r="AT56" s="10"/>
      <c r="AU56" s="10"/>
      <c r="AV56" s="10"/>
      <c r="AW56" s="10"/>
      <c r="AX56" s="10"/>
      <c r="AY56" s="10"/>
      <c r="AZ56" s="10"/>
      <c r="BA56" s="10"/>
      <c r="BB56" s="10"/>
      <c r="BC56" s="10"/>
      <c r="BD56" s="10"/>
      <c r="BE56" s="10"/>
      <c r="BF56" s="10"/>
      <c r="BG56" s="18"/>
      <c r="BH56" s="10"/>
      <c r="BI56" s="10"/>
      <c r="BJ56" s="10"/>
      <c r="BK56" s="10"/>
      <c r="BL56" s="10"/>
      <c r="BM56" s="10"/>
      <c r="BN56" s="10"/>
      <c r="BO56" s="10"/>
      <c r="BP56" s="10"/>
      <c r="BQ56" s="10"/>
      <c r="BR56" s="10"/>
      <c r="BS56" s="10"/>
      <c r="BT56" s="10"/>
      <c r="BU56" s="18"/>
      <c r="BV56" s="10"/>
      <c r="BW56" s="10"/>
      <c r="BX56" s="10"/>
      <c r="BY56" s="10"/>
      <c r="BZ56" s="10"/>
      <c r="CA56" s="10"/>
      <c r="CB56" s="10"/>
      <c r="CC56" s="10"/>
      <c r="CD56" s="10"/>
      <c r="CE56" s="10"/>
      <c r="CF56" s="10"/>
      <c r="CG56" s="10"/>
      <c r="CH56" s="10"/>
      <c r="CI56" s="10"/>
      <c r="CJ56" s="10"/>
      <c r="CK56" s="10"/>
      <c r="CL56" s="10"/>
      <c r="CM56" s="10"/>
      <c r="CN56" s="10"/>
      <c r="CO56" s="10"/>
      <c r="CP56" s="10"/>
      <c r="CQ56" s="18"/>
      <c r="CR56" s="10"/>
      <c r="CS56" s="10"/>
      <c r="CT56" s="10"/>
      <c r="CU56" s="10"/>
      <c r="CV56" s="10"/>
      <c r="CW56" s="10"/>
      <c r="CX56" s="10"/>
      <c r="CY56" s="10"/>
      <c r="CZ56" s="10"/>
      <c r="DA56" s="10"/>
      <c r="DB56" s="10"/>
      <c r="DC56" s="10"/>
      <c r="DD56" s="10"/>
      <c r="DE56" s="18"/>
    </row>
    <row r="57" spans="16:109" ht="6" customHeight="1">
      <c r="P57" s="3"/>
      <c r="Q57" s="10"/>
      <c r="R57" s="10"/>
      <c r="S57" s="10"/>
      <c r="T57" s="10"/>
      <c r="U57" s="10"/>
      <c r="V57" s="10"/>
      <c r="W57" s="10"/>
      <c r="X57" s="10"/>
      <c r="Y57" s="10"/>
      <c r="Z57" s="10"/>
      <c r="AA57" s="10"/>
      <c r="AB57" s="10"/>
      <c r="AC57" s="10"/>
      <c r="AD57" s="3"/>
      <c r="AE57" s="10"/>
      <c r="AF57" s="825" t="s">
        <v>1</v>
      </c>
      <c r="AG57" s="825"/>
      <c r="AH57" s="825"/>
      <c r="AI57" s="825"/>
      <c r="AJ57" s="825"/>
      <c r="AK57" s="825"/>
      <c r="AL57" s="825"/>
      <c r="AM57" s="825"/>
      <c r="AN57" s="825"/>
      <c r="AO57" s="10"/>
      <c r="AP57" s="10"/>
      <c r="AQ57" s="18"/>
      <c r="AR57" s="10"/>
      <c r="AS57" s="10"/>
      <c r="AT57" s="10"/>
      <c r="AU57" s="10"/>
      <c r="AV57" s="10"/>
      <c r="AW57" s="10"/>
      <c r="AX57" s="10"/>
      <c r="AY57" s="10"/>
      <c r="AZ57" s="10"/>
      <c r="BA57" s="10"/>
      <c r="BB57" s="10"/>
      <c r="BC57" s="10"/>
      <c r="BD57" s="10"/>
      <c r="BE57" s="10"/>
      <c r="BF57" s="10"/>
      <c r="BG57" s="18"/>
      <c r="BH57" s="10"/>
      <c r="BI57" s="10"/>
      <c r="BJ57" s="10"/>
      <c r="BK57" s="10"/>
      <c r="BL57" s="10"/>
      <c r="BM57" s="10"/>
      <c r="BN57" s="10"/>
      <c r="BO57" s="10"/>
      <c r="BP57" s="10"/>
      <c r="BQ57" s="10"/>
      <c r="BR57" s="10"/>
      <c r="BS57" s="10"/>
      <c r="BT57" s="10"/>
      <c r="BU57" s="18"/>
      <c r="BV57" s="10"/>
      <c r="BW57" s="10"/>
      <c r="BX57" s="10"/>
      <c r="BY57" s="10"/>
      <c r="BZ57" s="10"/>
      <c r="CA57" s="10"/>
      <c r="CB57" s="10"/>
      <c r="CC57" s="10"/>
      <c r="CD57" s="10"/>
      <c r="CE57" s="10"/>
      <c r="CF57" s="10"/>
      <c r="CG57" s="10"/>
      <c r="CH57" s="10"/>
      <c r="CI57" s="10"/>
      <c r="CJ57" s="10"/>
      <c r="CK57" s="10"/>
      <c r="CL57" s="10"/>
      <c r="CM57" s="10"/>
      <c r="CN57" s="10"/>
      <c r="CO57" s="10"/>
      <c r="CP57" s="10"/>
      <c r="CQ57" s="18"/>
      <c r="CR57" s="10"/>
      <c r="CS57" s="10"/>
      <c r="CT57" s="10"/>
      <c r="CU57" s="10"/>
      <c r="CV57" s="10"/>
      <c r="CW57" s="10"/>
      <c r="CX57" s="10"/>
      <c r="CY57" s="10"/>
      <c r="CZ57" s="10"/>
      <c r="DA57" s="10"/>
      <c r="DB57" s="10"/>
      <c r="DC57" s="10"/>
      <c r="DD57" s="10"/>
      <c r="DE57" s="18"/>
    </row>
    <row r="58" spans="16:119" ht="6" customHeight="1">
      <c r="P58" s="3"/>
      <c r="Q58" s="10"/>
      <c r="R58" s="10"/>
      <c r="S58" s="10"/>
      <c r="T58" s="10"/>
      <c r="U58" s="10"/>
      <c r="V58" s="10"/>
      <c r="W58" s="10"/>
      <c r="X58" s="10"/>
      <c r="Y58" s="10"/>
      <c r="Z58" s="10"/>
      <c r="AA58" s="10"/>
      <c r="AB58" s="10"/>
      <c r="AC58" s="10"/>
      <c r="AD58" s="3"/>
      <c r="AE58" s="10"/>
      <c r="AF58" s="825"/>
      <c r="AG58" s="825"/>
      <c r="AH58" s="825"/>
      <c r="AI58" s="825"/>
      <c r="AJ58" s="825"/>
      <c r="AK58" s="825"/>
      <c r="AL58" s="825"/>
      <c r="AM58" s="825"/>
      <c r="AN58" s="825"/>
      <c r="AO58" s="10"/>
      <c r="AP58" s="10"/>
      <c r="AQ58" s="18"/>
      <c r="AR58" s="10"/>
      <c r="AS58" s="10"/>
      <c r="AT58" s="10"/>
      <c r="AU58" s="10"/>
      <c r="AV58" s="10"/>
      <c r="AW58" s="10"/>
      <c r="AX58" s="10"/>
      <c r="AY58" s="10"/>
      <c r="AZ58" s="10"/>
      <c r="BA58" s="10"/>
      <c r="BB58" s="10"/>
      <c r="BC58" s="10"/>
      <c r="BD58" s="10"/>
      <c r="BE58" s="10"/>
      <c r="BF58" s="10"/>
      <c r="BG58" s="18"/>
      <c r="BH58" s="10"/>
      <c r="BI58" s="10"/>
      <c r="BJ58" s="10"/>
      <c r="BK58" s="10"/>
      <c r="BL58" s="10"/>
      <c r="BM58" s="10"/>
      <c r="BN58" s="10"/>
      <c r="BO58" s="10"/>
      <c r="BP58" s="10"/>
      <c r="BQ58" s="10"/>
      <c r="BR58" s="10"/>
      <c r="BS58" s="10"/>
      <c r="BT58" s="10"/>
      <c r="BU58" s="18"/>
      <c r="BV58" s="10"/>
      <c r="BW58" s="10"/>
      <c r="BX58" s="10"/>
      <c r="BY58" s="10"/>
      <c r="BZ58" s="10"/>
      <c r="CA58" s="10"/>
      <c r="CB58" s="10"/>
      <c r="CC58" s="10"/>
      <c r="CD58" s="10"/>
      <c r="CE58" s="10"/>
      <c r="CF58" s="10"/>
      <c r="CG58" s="10"/>
      <c r="CH58" s="10"/>
      <c r="CI58" s="10"/>
      <c r="CJ58" s="10"/>
      <c r="CK58" s="10"/>
      <c r="CL58" s="10"/>
      <c r="CM58" s="10"/>
      <c r="CN58" s="10"/>
      <c r="CO58" s="10"/>
      <c r="CP58" s="10"/>
      <c r="CQ58" s="18"/>
      <c r="CR58" s="10"/>
      <c r="CS58" s="10"/>
      <c r="CT58" s="10"/>
      <c r="CU58" s="838" t="s">
        <v>682</v>
      </c>
      <c r="CV58" s="838"/>
      <c r="CW58" s="838"/>
      <c r="CX58" s="838"/>
      <c r="CY58" s="838"/>
      <c r="CZ58" s="838"/>
      <c r="DA58" s="838"/>
      <c r="DB58" s="838"/>
      <c r="DC58" s="838"/>
      <c r="DD58" s="838"/>
      <c r="DE58" s="838"/>
      <c r="DF58" s="838"/>
      <c r="DG58" s="838"/>
      <c r="DH58" s="838"/>
      <c r="DI58" s="838"/>
      <c r="DJ58" s="838"/>
      <c r="DK58" s="838"/>
      <c r="DL58" s="838"/>
      <c r="DM58" s="838"/>
      <c r="DN58" s="838"/>
      <c r="DO58" s="838"/>
    </row>
    <row r="59" spans="16:119" ht="6" customHeight="1">
      <c r="P59" s="3"/>
      <c r="Q59" s="10"/>
      <c r="R59" s="10"/>
      <c r="S59" s="10"/>
      <c r="T59" s="10"/>
      <c r="U59" s="10"/>
      <c r="V59" s="10"/>
      <c r="W59" s="10"/>
      <c r="X59" s="10"/>
      <c r="Y59" s="10"/>
      <c r="Z59" s="10"/>
      <c r="AA59" s="10"/>
      <c r="AB59" s="10"/>
      <c r="AC59" s="10"/>
      <c r="AD59" s="3"/>
      <c r="AE59" s="10"/>
      <c r="AF59" s="825"/>
      <c r="AG59" s="825"/>
      <c r="AH59" s="825"/>
      <c r="AI59" s="825"/>
      <c r="AJ59" s="825"/>
      <c r="AK59" s="825"/>
      <c r="AL59" s="825"/>
      <c r="AM59" s="825"/>
      <c r="AN59" s="825"/>
      <c r="AO59" s="10"/>
      <c r="AP59" s="10"/>
      <c r="AQ59" s="18"/>
      <c r="AR59" s="10"/>
      <c r="AS59" s="10"/>
      <c r="AT59" s="10"/>
      <c r="AU59" s="10"/>
      <c r="AV59" s="10"/>
      <c r="AW59" s="10"/>
      <c r="AX59" s="10"/>
      <c r="AY59" s="10"/>
      <c r="AZ59" s="10"/>
      <c r="BA59" s="10"/>
      <c r="BB59" s="10"/>
      <c r="BC59" s="10"/>
      <c r="BD59" s="10"/>
      <c r="BE59" s="10"/>
      <c r="BF59" s="10"/>
      <c r="BG59" s="18"/>
      <c r="BH59" s="10"/>
      <c r="BI59" s="10"/>
      <c r="BJ59" s="10"/>
      <c r="BK59" s="10"/>
      <c r="BL59" s="10"/>
      <c r="BM59" s="10"/>
      <c r="BN59" s="10"/>
      <c r="BO59" s="10"/>
      <c r="BP59" s="10"/>
      <c r="BQ59" s="10"/>
      <c r="BR59" s="10"/>
      <c r="BS59" s="10"/>
      <c r="BT59" s="10"/>
      <c r="BU59" s="18"/>
      <c r="BV59" s="10"/>
      <c r="BW59" s="10"/>
      <c r="BX59" s="10"/>
      <c r="BY59" s="10"/>
      <c r="BZ59" s="10"/>
      <c r="CA59" s="10"/>
      <c r="CB59" s="10"/>
      <c r="CC59" s="10"/>
      <c r="CD59" s="10"/>
      <c r="CE59" s="10"/>
      <c r="CF59" s="10"/>
      <c r="CG59" s="10"/>
      <c r="CH59" s="10"/>
      <c r="CI59" s="10"/>
      <c r="CJ59" s="10"/>
      <c r="CK59" s="10"/>
      <c r="CL59" s="10"/>
      <c r="CM59" s="10"/>
      <c r="CN59" s="10"/>
      <c r="CO59" s="10"/>
      <c r="CP59" s="10"/>
      <c r="CQ59" s="18"/>
      <c r="CR59" s="10"/>
      <c r="CS59" s="10"/>
      <c r="CT59" s="10"/>
      <c r="CU59" s="838"/>
      <c r="CV59" s="838"/>
      <c r="CW59" s="838"/>
      <c r="CX59" s="838"/>
      <c r="CY59" s="838"/>
      <c r="CZ59" s="838"/>
      <c r="DA59" s="838"/>
      <c r="DB59" s="838"/>
      <c r="DC59" s="838"/>
      <c r="DD59" s="838"/>
      <c r="DE59" s="838"/>
      <c r="DF59" s="838"/>
      <c r="DG59" s="838"/>
      <c r="DH59" s="838"/>
      <c r="DI59" s="838"/>
      <c r="DJ59" s="838"/>
      <c r="DK59" s="838"/>
      <c r="DL59" s="838"/>
      <c r="DM59" s="838"/>
      <c r="DN59" s="838"/>
      <c r="DO59" s="838"/>
    </row>
    <row r="60" spans="16:119" ht="6" customHeight="1">
      <c r="P60" s="3"/>
      <c r="Q60" s="10"/>
      <c r="R60" s="10"/>
      <c r="S60" s="10"/>
      <c r="T60" s="10"/>
      <c r="U60" s="10"/>
      <c r="V60" s="10"/>
      <c r="W60" s="10"/>
      <c r="X60" s="10"/>
      <c r="Y60" s="10"/>
      <c r="Z60" s="10"/>
      <c r="AA60" s="10"/>
      <c r="AB60" s="10"/>
      <c r="AC60" s="10"/>
      <c r="AD60" s="3"/>
      <c r="AE60" s="10"/>
      <c r="AF60" s="825"/>
      <c r="AG60" s="825"/>
      <c r="AH60" s="825"/>
      <c r="AI60" s="825"/>
      <c r="AJ60" s="825"/>
      <c r="AK60" s="825"/>
      <c r="AL60" s="825"/>
      <c r="AM60" s="825"/>
      <c r="AN60" s="825"/>
      <c r="AO60" s="10"/>
      <c r="AP60" s="10"/>
      <c r="AQ60" s="18"/>
      <c r="AR60" s="10"/>
      <c r="AS60" s="10"/>
      <c r="AT60" s="10"/>
      <c r="AU60" s="10"/>
      <c r="AV60" s="10"/>
      <c r="AW60" s="10"/>
      <c r="AX60" s="10"/>
      <c r="AY60" s="10"/>
      <c r="AZ60" s="10"/>
      <c r="BA60" s="10"/>
      <c r="BB60" s="10"/>
      <c r="BC60" s="10"/>
      <c r="BD60" s="10"/>
      <c r="BE60" s="10"/>
      <c r="BF60" s="10"/>
      <c r="BG60" s="18"/>
      <c r="BH60" s="10"/>
      <c r="BI60" s="10"/>
      <c r="BJ60" s="10"/>
      <c r="BK60" s="10"/>
      <c r="BL60" s="10"/>
      <c r="BM60" s="10"/>
      <c r="BN60" s="10"/>
      <c r="BO60" s="10"/>
      <c r="BP60" s="10"/>
      <c r="BQ60" s="10"/>
      <c r="BR60" s="10"/>
      <c r="BS60" s="10"/>
      <c r="BT60" s="10"/>
      <c r="BU60" s="18"/>
      <c r="BV60" s="10"/>
      <c r="BW60" s="10"/>
      <c r="BX60" s="10"/>
      <c r="BY60" s="10"/>
      <c r="BZ60" s="10"/>
      <c r="CA60" s="10"/>
      <c r="CB60" s="10"/>
      <c r="CC60" s="10"/>
      <c r="CD60" s="10"/>
      <c r="CE60" s="10"/>
      <c r="CF60" s="10"/>
      <c r="CG60" s="10"/>
      <c r="CH60" s="10"/>
      <c r="CI60" s="10"/>
      <c r="CJ60" s="10"/>
      <c r="CK60" s="10"/>
      <c r="CL60" s="10"/>
      <c r="CM60" s="10"/>
      <c r="CN60" s="10"/>
      <c r="CO60" s="10"/>
      <c r="CP60" s="10"/>
      <c r="CQ60" s="18"/>
      <c r="CR60" s="10"/>
      <c r="CS60" s="10"/>
      <c r="CT60" s="10"/>
      <c r="CU60" s="838"/>
      <c r="CV60" s="838"/>
      <c r="CW60" s="838"/>
      <c r="CX60" s="838"/>
      <c r="CY60" s="838"/>
      <c r="CZ60" s="838"/>
      <c r="DA60" s="838"/>
      <c r="DB60" s="838"/>
      <c r="DC60" s="838"/>
      <c r="DD60" s="838"/>
      <c r="DE60" s="838"/>
      <c r="DF60" s="838"/>
      <c r="DG60" s="838"/>
      <c r="DH60" s="838"/>
      <c r="DI60" s="838"/>
      <c r="DJ60" s="838"/>
      <c r="DK60" s="838"/>
      <c r="DL60" s="838"/>
      <c r="DM60" s="838"/>
      <c r="DN60" s="838"/>
      <c r="DO60" s="838"/>
    </row>
    <row r="61" spans="16:119" ht="6" customHeight="1">
      <c r="P61" s="3"/>
      <c r="Q61" s="10"/>
      <c r="R61" s="10"/>
      <c r="S61" s="10"/>
      <c r="T61" s="10"/>
      <c r="U61" s="10"/>
      <c r="V61" s="10"/>
      <c r="W61" s="10"/>
      <c r="X61" s="10"/>
      <c r="Y61" s="10"/>
      <c r="Z61" s="10"/>
      <c r="AA61" s="10"/>
      <c r="AB61" s="10"/>
      <c r="AC61" s="10"/>
      <c r="AD61" s="3"/>
      <c r="AE61" s="10"/>
      <c r="AF61" s="825"/>
      <c r="AG61" s="825"/>
      <c r="AH61" s="825"/>
      <c r="AI61" s="825"/>
      <c r="AJ61" s="825"/>
      <c r="AK61" s="825"/>
      <c r="AL61" s="825"/>
      <c r="AM61" s="825"/>
      <c r="AN61" s="825"/>
      <c r="AO61" s="10"/>
      <c r="AP61" s="10"/>
      <c r="AQ61" s="18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"/>
      <c r="BC61" s="10"/>
      <c r="BD61" s="10"/>
      <c r="BE61" s="10"/>
      <c r="BF61" s="10"/>
      <c r="BG61" s="18"/>
      <c r="BH61" s="10"/>
      <c r="BI61" s="10"/>
      <c r="BJ61" s="10"/>
      <c r="BK61" s="10"/>
      <c r="BL61" s="10"/>
      <c r="BM61" s="10"/>
      <c r="BN61" s="10"/>
      <c r="BO61" s="10"/>
      <c r="BP61" s="10"/>
      <c r="BQ61" s="10"/>
      <c r="BR61" s="10"/>
      <c r="BS61" s="10"/>
      <c r="BT61" s="10"/>
      <c r="BU61" s="18"/>
      <c r="BV61" s="10"/>
      <c r="BW61" s="10"/>
      <c r="BX61" s="10"/>
      <c r="BY61" s="10"/>
      <c r="BZ61" s="10"/>
      <c r="CA61" s="10"/>
      <c r="CB61" s="10"/>
      <c r="CC61" s="10"/>
      <c r="CD61" s="10"/>
      <c r="CE61" s="10"/>
      <c r="CF61" s="10"/>
      <c r="CG61" s="10"/>
      <c r="CH61" s="10"/>
      <c r="CI61" s="10"/>
      <c r="CJ61" s="10"/>
      <c r="CK61" s="10"/>
      <c r="CL61" s="10"/>
      <c r="CM61" s="10"/>
      <c r="CN61" s="10"/>
      <c r="CO61" s="10"/>
      <c r="CP61" s="10"/>
      <c r="CQ61" s="18"/>
      <c r="CR61" s="10"/>
      <c r="CS61" s="10"/>
      <c r="CT61" s="10"/>
      <c r="CU61" s="838"/>
      <c r="CV61" s="838"/>
      <c r="CW61" s="838"/>
      <c r="CX61" s="838"/>
      <c r="CY61" s="838"/>
      <c r="CZ61" s="838"/>
      <c r="DA61" s="838"/>
      <c r="DB61" s="838"/>
      <c r="DC61" s="838"/>
      <c r="DD61" s="838"/>
      <c r="DE61" s="838"/>
      <c r="DF61" s="838"/>
      <c r="DG61" s="838"/>
      <c r="DH61" s="838"/>
      <c r="DI61" s="838"/>
      <c r="DJ61" s="838"/>
      <c r="DK61" s="838"/>
      <c r="DL61" s="838"/>
      <c r="DM61" s="838"/>
      <c r="DN61" s="838"/>
      <c r="DO61" s="838"/>
    </row>
    <row r="62" spans="16:119" ht="6" customHeight="1">
      <c r="P62" s="3"/>
      <c r="Q62" s="10"/>
      <c r="R62" s="10"/>
      <c r="S62" s="10"/>
      <c r="T62" s="10"/>
      <c r="U62" s="10"/>
      <c r="V62" s="10"/>
      <c r="W62" s="10"/>
      <c r="X62" s="10"/>
      <c r="Y62" s="10"/>
      <c r="Z62" s="10"/>
      <c r="AA62" s="10"/>
      <c r="AB62" s="10"/>
      <c r="AC62" s="10"/>
      <c r="AD62" s="3"/>
      <c r="AE62" s="10"/>
      <c r="AF62" s="10"/>
      <c r="AG62" s="10"/>
      <c r="AH62" s="10"/>
      <c r="AI62" s="10"/>
      <c r="AJ62" s="10"/>
      <c r="AK62" s="10"/>
      <c r="AL62" s="10"/>
      <c r="AM62" s="10"/>
      <c r="AN62" s="10"/>
      <c r="AO62" s="10"/>
      <c r="AP62" s="10"/>
      <c r="AQ62" s="18"/>
      <c r="AR62" s="15"/>
      <c r="AS62" s="16"/>
      <c r="AT62" s="16"/>
      <c r="AU62" s="16"/>
      <c r="AV62" s="16"/>
      <c r="AW62" s="16"/>
      <c r="AX62" s="16"/>
      <c r="AY62" s="16"/>
      <c r="AZ62" s="16"/>
      <c r="BA62" s="16"/>
      <c r="BB62" s="16"/>
      <c r="BC62" s="16"/>
      <c r="BD62" s="16"/>
      <c r="BE62" s="16"/>
      <c r="BF62" s="16"/>
      <c r="BG62" s="19"/>
      <c r="BH62" s="16"/>
      <c r="BI62" s="16"/>
      <c r="BJ62" s="16"/>
      <c r="BK62" s="16"/>
      <c r="BL62" s="16"/>
      <c r="BM62" s="16"/>
      <c r="BN62" s="16"/>
      <c r="BO62" s="16"/>
      <c r="BP62" s="16"/>
      <c r="BQ62" s="16"/>
      <c r="BR62" s="16"/>
      <c r="BS62" s="16"/>
      <c r="BT62" s="16"/>
      <c r="BU62" s="19"/>
      <c r="BV62" s="10"/>
      <c r="BW62" s="10"/>
      <c r="BX62" s="10"/>
      <c r="BY62" s="10"/>
      <c r="BZ62" s="10"/>
      <c r="CA62" s="10"/>
      <c r="CB62" s="10"/>
      <c r="CC62" s="10"/>
      <c r="CD62" s="10"/>
      <c r="CE62" s="10"/>
      <c r="CF62" s="10"/>
      <c r="CG62" s="10"/>
      <c r="CH62" s="10"/>
      <c r="CI62" s="10"/>
      <c r="CJ62" s="10"/>
      <c r="CK62" s="10"/>
      <c r="CL62" s="10"/>
      <c r="CM62" s="10"/>
      <c r="CN62" s="10"/>
      <c r="CO62" s="10"/>
      <c r="CP62" s="10"/>
      <c r="CQ62" s="18"/>
      <c r="CR62" s="10"/>
      <c r="CS62" s="10"/>
      <c r="CT62" s="10"/>
      <c r="CU62" s="827" t="s">
        <v>683</v>
      </c>
      <c r="CV62" s="827"/>
      <c r="CW62" s="827"/>
      <c r="CX62" s="827"/>
      <c r="CY62" s="827"/>
      <c r="CZ62" s="827"/>
      <c r="DA62" s="827"/>
      <c r="DB62" s="827"/>
      <c r="DC62" s="827"/>
      <c r="DD62" s="827"/>
      <c r="DE62" s="827"/>
      <c r="DF62" s="827"/>
      <c r="DG62" s="827"/>
      <c r="DH62" s="827"/>
      <c r="DI62" s="827"/>
      <c r="DJ62" s="827"/>
      <c r="DK62" s="827"/>
      <c r="DL62" s="827"/>
      <c r="DM62" s="827"/>
      <c r="DN62" s="827"/>
      <c r="DO62" s="827"/>
    </row>
    <row r="63" spans="16:119" ht="6" customHeight="1">
      <c r="P63" s="3"/>
      <c r="Q63" s="10"/>
      <c r="R63" s="10"/>
      <c r="S63" s="10"/>
      <c r="T63" s="10"/>
      <c r="U63" s="10"/>
      <c r="V63" s="10"/>
      <c r="W63" s="10"/>
      <c r="X63" s="10"/>
      <c r="Y63" s="10"/>
      <c r="Z63" s="10"/>
      <c r="AA63" s="10"/>
      <c r="AB63" s="10"/>
      <c r="AC63" s="10"/>
      <c r="AD63" s="3"/>
      <c r="AE63" s="10"/>
      <c r="AF63" s="10"/>
      <c r="AG63" s="10"/>
      <c r="AH63" s="10"/>
      <c r="AI63" s="10"/>
      <c r="AJ63" s="10"/>
      <c r="AK63" s="10"/>
      <c r="AL63" s="10"/>
      <c r="AM63" s="10"/>
      <c r="AN63" s="10"/>
      <c r="AO63" s="10"/>
      <c r="AP63" s="10"/>
      <c r="AQ63" s="18"/>
      <c r="AR63" s="10"/>
      <c r="AS63" s="10"/>
      <c r="AT63" s="10"/>
      <c r="AU63" s="10"/>
      <c r="AV63" s="10"/>
      <c r="AW63" s="10"/>
      <c r="AX63" s="10"/>
      <c r="AY63" s="10"/>
      <c r="AZ63" s="10"/>
      <c r="BA63" s="10"/>
      <c r="BB63" s="10"/>
      <c r="BC63" s="10"/>
      <c r="BD63" s="10"/>
      <c r="BE63" s="10"/>
      <c r="BF63" s="10"/>
      <c r="BG63" s="18"/>
      <c r="BH63" s="10"/>
      <c r="BI63" s="10"/>
      <c r="BJ63" s="10"/>
      <c r="BK63" s="10"/>
      <c r="BL63" s="10"/>
      <c r="BM63" s="10"/>
      <c r="BN63" s="10"/>
      <c r="BO63" s="10"/>
      <c r="BP63" s="10"/>
      <c r="BQ63" s="10"/>
      <c r="BR63" s="10"/>
      <c r="BS63" s="10"/>
      <c r="BT63" s="10"/>
      <c r="BU63" s="18"/>
      <c r="BV63" s="10"/>
      <c r="BW63" s="10"/>
      <c r="BX63" s="10"/>
      <c r="BY63" s="10"/>
      <c r="BZ63" s="10"/>
      <c r="CA63" s="10"/>
      <c r="CB63" s="10"/>
      <c r="CC63" s="10"/>
      <c r="CD63" s="10"/>
      <c r="CE63" s="10"/>
      <c r="CF63" s="10"/>
      <c r="CG63" s="10"/>
      <c r="CH63" s="10"/>
      <c r="CI63" s="10"/>
      <c r="CJ63" s="10"/>
      <c r="CK63" s="10"/>
      <c r="CL63" s="10"/>
      <c r="CM63" s="10"/>
      <c r="CN63" s="10"/>
      <c r="CO63" s="10"/>
      <c r="CP63" s="10"/>
      <c r="CQ63" s="18"/>
      <c r="CR63" s="10"/>
      <c r="CS63" s="10"/>
      <c r="CT63" s="10"/>
      <c r="CU63" s="827"/>
      <c r="CV63" s="827"/>
      <c r="CW63" s="827"/>
      <c r="CX63" s="827"/>
      <c r="CY63" s="827"/>
      <c r="CZ63" s="827"/>
      <c r="DA63" s="827"/>
      <c r="DB63" s="827"/>
      <c r="DC63" s="827"/>
      <c r="DD63" s="827"/>
      <c r="DE63" s="827"/>
      <c r="DF63" s="827"/>
      <c r="DG63" s="827"/>
      <c r="DH63" s="827"/>
      <c r="DI63" s="827"/>
      <c r="DJ63" s="827"/>
      <c r="DK63" s="827"/>
      <c r="DL63" s="827"/>
      <c r="DM63" s="827"/>
      <c r="DN63" s="827"/>
      <c r="DO63" s="827"/>
    </row>
    <row r="64" spans="16:119" ht="6" customHeight="1">
      <c r="P64" s="3"/>
      <c r="Q64" s="10"/>
      <c r="R64" s="10"/>
      <c r="S64" s="10"/>
      <c r="T64" s="10"/>
      <c r="U64" s="10"/>
      <c r="V64" s="10"/>
      <c r="W64" s="10"/>
      <c r="X64" s="10"/>
      <c r="Y64" s="10"/>
      <c r="Z64" s="10"/>
      <c r="AA64" s="10"/>
      <c r="AB64" s="10"/>
      <c r="AC64" s="10"/>
      <c r="AD64" s="3"/>
      <c r="AE64" s="10"/>
      <c r="AF64" s="10"/>
      <c r="AG64" s="10"/>
      <c r="AH64" s="10"/>
      <c r="AI64" s="10"/>
      <c r="AJ64" s="10"/>
      <c r="AK64" s="10"/>
      <c r="AL64" s="10"/>
      <c r="AM64" s="10"/>
      <c r="AN64" s="10"/>
      <c r="AO64" s="10"/>
      <c r="AP64" s="10"/>
      <c r="AQ64" s="18"/>
      <c r="AR64" s="10"/>
      <c r="AS64" s="10"/>
      <c r="AT64" s="10"/>
      <c r="AU64" s="10"/>
      <c r="AV64" s="10"/>
      <c r="AW64" s="10"/>
      <c r="AX64" s="10"/>
      <c r="AY64" s="10"/>
      <c r="AZ64" s="10"/>
      <c r="BA64" s="10"/>
      <c r="BB64" s="10"/>
      <c r="BC64" s="10"/>
      <c r="BD64" s="10"/>
      <c r="BE64" s="10"/>
      <c r="BF64" s="10"/>
      <c r="BG64" s="18"/>
      <c r="BH64" s="10"/>
      <c r="BI64" s="10"/>
      <c r="BJ64" s="10"/>
      <c r="BK64" s="10"/>
      <c r="BL64" s="10"/>
      <c r="BM64" s="10"/>
      <c r="BN64" s="10"/>
      <c r="BO64" s="10"/>
      <c r="BP64" s="10"/>
      <c r="BQ64" s="10"/>
      <c r="BR64" s="10"/>
      <c r="BS64" s="10"/>
      <c r="BT64" s="10"/>
      <c r="BU64" s="18"/>
      <c r="BV64" s="10"/>
      <c r="BW64" s="10"/>
      <c r="BX64" s="10"/>
      <c r="BY64" s="10"/>
      <c r="BZ64" s="10"/>
      <c r="CA64" s="10"/>
      <c r="CB64" s="10"/>
      <c r="CC64" s="10"/>
      <c r="CD64" s="10"/>
      <c r="CE64" s="10"/>
      <c r="CF64" s="10"/>
      <c r="CG64" s="10"/>
      <c r="CH64" s="10"/>
      <c r="CI64" s="10"/>
      <c r="CJ64" s="10"/>
      <c r="CK64" s="10"/>
      <c r="CL64" s="10"/>
      <c r="CM64" s="10"/>
      <c r="CN64" s="10"/>
      <c r="CO64" s="10"/>
      <c r="CP64" s="10"/>
      <c r="CQ64" s="18"/>
      <c r="CR64" s="10"/>
      <c r="CS64" s="10"/>
      <c r="CT64" s="10"/>
      <c r="CU64" s="827"/>
      <c r="CV64" s="827"/>
      <c r="CW64" s="827"/>
      <c r="CX64" s="827"/>
      <c r="CY64" s="827"/>
      <c r="CZ64" s="827"/>
      <c r="DA64" s="827"/>
      <c r="DB64" s="827"/>
      <c r="DC64" s="827"/>
      <c r="DD64" s="827"/>
      <c r="DE64" s="827"/>
      <c r="DF64" s="827"/>
      <c r="DG64" s="827"/>
      <c r="DH64" s="827"/>
      <c r="DI64" s="827"/>
      <c r="DJ64" s="827"/>
      <c r="DK64" s="827"/>
      <c r="DL64" s="827"/>
      <c r="DM64" s="827"/>
      <c r="DN64" s="827"/>
      <c r="DO64" s="827"/>
    </row>
    <row r="65" spans="16:109" ht="6" customHeight="1">
      <c r="P65" s="3"/>
      <c r="Q65" s="10"/>
      <c r="R65" s="10"/>
      <c r="S65" s="10"/>
      <c r="T65" s="10"/>
      <c r="U65" s="10"/>
      <c r="V65" s="10"/>
      <c r="W65" s="10"/>
      <c r="X65" s="10"/>
      <c r="Y65" s="10"/>
      <c r="Z65" s="10"/>
      <c r="AA65" s="10"/>
      <c r="AB65" s="10"/>
      <c r="AC65" s="10"/>
      <c r="AD65" s="3"/>
      <c r="AE65" s="10"/>
      <c r="AF65" s="10"/>
      <c r="AG65" s="10"/>
      <c r="AH65" s="10"/>
      <c r="AI65" s="10"/>
      <c r="AJ65" s="10"/>
      <c r="AK65" s="10"/>
      <c r="AL65" s="10"/>
      <c r="AM65" s="10"/>
      <c r="AN65" s="10"/>
      <c r="AO65" s="10"/>
      <c r="AP65" s="10"/>
      <c r="AQ65" s="18"/>
      <c r="AR65" s="10"/>
      <c r="AS65" s="10"/>
      <c r="AT65" s="10"/>
      <c r="AU65" s="10"/>
      <c r="AV65" s="10"/>
      <c r="AW65" s="10"/>
      <c r="AX65" s="10"/>
      <c r="AY65" s="10"/>
      <c r="AZ65" s="10"/>
      <c r="BA65" s="10"/>
      <c r="BB65" s="10"/>
      <c r="BC65" s="10"/>
      <c r="BD65" s="10"/>
      <c r="BE65" s="10"/>
      <c r="BF65" s="10"/>
      <c r="BG65" s="18"/>
      <c r="BH65" s="10"/>
      <c r="BI65" s="10"/>
      <c r="BJ65" s="10"/>
      <c r="BK65" s="10"/>
      <c r="BL65" s="10"/>
      <c r="BM65" s="10"/>
      <c r="BN65" s="10"/>
      <c r="BO65" s="10"/>
      <c r="BP65" s="10"/>
      <c r="BQ65" s="10"/>
      <c r="BR65" s="10"/>
      <c r="BS65" s="10"/>
      <c r="BT65" s="10"/>
      <c r="BU65" s="18"/>
      <c r="BV65" s="10"/>
      <c r="BW65" s="10"/>
      <c r="BX65" s="10"/>
      <c r="BY65" s="10"/>
      <c r="BZ65" s="10"/>
      <c r="CA65" s="10"/>
      <c r="CB65" s="10"/>
      <c r="CC65" s="10"/>
      <c r="CD65" s="10"/>
      <c r="CE65" s="10"/>
      <c r="CF65" s="10"/>
      <c r="CG65" s="10"/>
      <c r="CH65" s="10"/>
      <c r="CI65" s="10"/>
      <c r="CJ65" s="10"/>
      <c r="CK65" s="10"/>
      <c r="CL65" s="10"/>
      <c r="CM65" s="10"/>
      <c r="CN65" s="10"/>
      <c r="CO65" s="10"/>
      <c r="CP65" s="10"/>
      <c r="CQ65" s="18"/>
      <c r="CR65" s="10"/>
      <c r="CS65" s="10"/>
      <c r="CT65" s="10"/>
      <c r="CU65" s="10"/>
      <c r="CV65" s="10"/>
      <c r="CW65" s="10"/>
      <c r="CX65" s="10"/>
      <c r="CY65" s="10"/>
      <c r="CZ65" s="10"/>
      <c r="DA65" s="10"/>
      <c r="DB65" s="10"/>
      <c r="DC65" s="10"/>
      <c r="DD65" s="10"/>
      <c r="DE65" s="18"/>
    </row>
    <row r="66" spans="16:109" ht="6" customHeight="1">
      <c r="P66" s="3"/>
      <c r="Q66" s="10"/>
      <c r="R66" s="10"/>
      <c r="S66" s="10"/>
      <c r="T66" s="10"/>
      <c r="U66" s="10"/>
      <c r="V66" s="10"/>
      <c r="W66" s="10"/>
      <c r="X66" s="10"/>
      <c r="Y66" s="10"/>
      <c r="Z66" s="10"/>
      <c r="AA66" s="10"/>
      <c r="AB66" s="10"/>
      <c r="AC66" s="10"/>
      <c r="AD66" s="3"/>
      <c r="AE66" s="10"/>
      <c r="AF66" s="10"/>
      <c r="AG66" s="10"/>
      <c r="AH66" s="10"/>
      <c r="AI66" s="10"/>
      <c r="AJ66" s="10"/>
      <c r="AK66" s="10"/>
      <c r="AL66" s="10"/>
      <c r="AM66" s="10"/>
      <c r="AN66" s="10"/>
      <c r="AO66" s="10"/>
      <c r="AP66" s="10"/>
      <c r="AQ66" s="18"/>
      <c r="AR66" s="10"/>
      <c r="AS66" s="10"/>
      <c r="AT66" s="10"/>
      <c r="AU66" s="10"/>
      <c r="AV66" s="10"/>
      <c r="AW66" s="10"/>
      <c r="AX66" s="10"/>
      <c r="AY66" s="10"/>
      <c r="AZ66" s="10"/>
      <c r="BA66" s="10"/>
      <c r="BB66" s="10"/>
      <c r="BC66" s="10"/>
      <c r="BD66" s="10"/>
      <c r="BE66" s="10"/>
      <c r="BF66" s="10"/>
      <c r="BG66" s="18"/>
      <c r="BH66" s="10"/>
      <c r="BI66" s="10"/>
      <c r="BJ66" s="10"/>
      <c r="BK66" s="10"/>
      <c r="BL66" s="10"/>
      <c r="BM66" s="10"/>
      <c r="BN66" s="10"/>
      <c r="BO66" s="10"/>
      <c r="BP66" s="10"/>
      <c r="BQ66" s="10"/>
      <c r="BR66" s="10"/>
      <c r="BS66" s="10"/>
      <c r="BT66" s="10"/>
      <c r="BU66" s="18"/>
      <c r="BV66" s="10"/>
      <c r="BW66" s="10"/>
      <c r="BX66" s="10"/>
      <c r="BY66" s="10"/>
      <c r="BZ66" s="10"/>
      <c r="CA66" s="10"/>
      <c r="CB66" s="10"/>
      <c r="CC66" s="10"/>
      <c r="CD66" s="10"/>
      <c r="CE66" s="10"/>
      <c r="CF66" s="10"/>
      <c r="CG66" s="10"/>
      <c r="CH66" s="10"/>
      <c r="CI66" s="10"/>
      <c r="CJ66" s="10"/>
      <c r="CK66" s="10"/>
      <c r="CL66" s="10"/>
      <c r="CM66" s="10"/>
      <c r="CN66" s="10"/>
      <c r="CO66" s="10"/>
      <c r="CP66" s="10"/>
      <c r="CQ66" s="18"/>
      <c r="CR66" s="10"/>
      <c r="CS66" s="10"/>
      <c r="CT66" s="10"/>
      <c r="CU66" s="10"/>
      <c r="CV66" s="10"/>
      <c r="CW66" s="10"/>
      <c r="CX66" s="10"/>
      <c r="CY66" s="10"/>
      <c r="CZ66" s="10"/>
      <c r="DA66" s="10"/>
      <c r="DB66" s="10"/>
      <c r="DC66" s="10"/>
      <c r="DD66" s="10"/>
      <c r="DE66" s="18"/>
    </row>
    <row r="67" spans="16:109" ht="6" customHeight="1">
      <c r="P67" s="3"/>
      <c r="Q67" s="10"/>
      <c r="R67" s="10"/>
      <c r="S67" s="10"/>
      <c r="T67" s="10"/>
      <c r="U67" s="10"/>
      <c r="V67" s="10"/>
      <c r="W67" s="10"/>
      <c r="X67" s="10"/>
      <c r="Y67" s="10"/>
      <c r="Z67" s="10"/>
      <c r="AA67" s="10"/>
      <c r="AB67" s="10"/>
      <c r="AC67" s="10"/>
      <c r="AD67" s="3"/>
      <c r="AE67" s="10"/>
      <c r="AF67" s="10"/>
      <c r="AG67" s="10"/>
      <c r="AH67" s="10"/>
      <c r="AI67" s="10"/>
      <c r="AJ67" s="10"/>
      <c r="AK67" s="10"/>
      <c r="AL67" s="10"/>
      <c r="AM67" s="10"/>
      <c r="AN67" s="10"/>
      <c r="AO67" s="10"/>
      <c r="AP67" s="10"/>
      <c r="AQ67" s="18"/>
      <c r="AR67" s="10"/>
      <c r="AS67" s="10"/>
      <c r="AT67" s="10"/>
      <c r="AU67" s="10"/>
      <c r="AV67" s="10"/>
      <c r="AW67" s="10"/>
      <c r="AX67" s="10"/>
      <c r="AY67" s="10"/>
      <c r="AZ67" s="10"/>
      <c r="BA67" s="10"/>
      <c r="BB67" s="10"/>
      <c r="BC67" s="10"/>
      <c r="BD67" s="10"/>
      <c r="BE67" s="10"/>
      <c r="BF67" s="10"/>
      <c r="BG67" s="18"/>
      <c r="BH67" s="10"/>
      <c r="BI67" s="10"/>
      <c r="BJ67" s="10"/>
      <c r="BK67" s="10"/>
      <c r="BL67" s="10"/>
      <c r="BM67" s="10"/>
      <c r="BN67" s="10"/>
      <c r="BO67" s="10"/>
      <c r="BP67" s="10"/>
      <c r="BQ67" s="10"/>
      <c r="BR67" s="10"/>
      <c r="BS67" s="10"/>
      <c r="BT67" s="10"/>
      <c r="BU67" s="18"/>
      <c r="BV67" s="10"/>
      <c r="BW67" s="10"/>
      <c r="BX67" s="10"/>
      <c r="BY67" s="10"/>
      <c r="BZ67" s="10"/>
      <c r="CA67" s="10"/>
      <c r="CB67" s="10"/>
      <c r="CC67" s="10"/>
      <c r="CD67" s="10"/>
      <c r="CE67" s="10"/>
      <c r="CF67" s="10"/>
      <c r="CG67" s="10"/>
      <c r="CH67" s="10"/>
      <c r="CI67" s="10"/>
      <c r="CJ67" s="10"/>
      <c r="CK67" s="10"/>
      <c r="CL67" s="10"/>
      <c r="CM67" s="10"/>
      <c r="CN67" s="10"/>
      <c r="CO67" s="10"/>
      <c r="CP67" s="10"/>
      <c r="CQ67" s="18"/>
      <c r="CR67" s="10"/>
      <c r="CS67" s="10"/>
      <c r="CT67" s="10"/>
      <c r="CU67" s="10"/>
      <c r="CV67" s="10"/>
      <c r="CW67" s="10"/>
      <c r="CX67" s="10"/>
      <c r="CY67" s="10"/>
      <c r="CZ67" s="10"/>
      <c r="DA67" s="10"/>
      <c r="DB67" s="10"/>
      <c r="DC67" s="10"/>
      <c r="DD67" s="10"/>
      <c r="DE67" s="18"/>
    </row>
    <row r="68" spans="16:109" ht="6" customHeight="1">
      <c r="P68" s="3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  <c r="AD68" s="3"/>
      <c r="AE68" s="10"/>
      <c r="AF68" s="10"/>
      <c r="AG68" s="10"/>
      <c r="AH68" s="10"/>
      <c r="AI68" s="10"/>
      <c r="AJ68" s="10"/>
      <c r="AK68" s="10"/>
      <c r="AL68" s="10"/>
      <c r="AM68" s="10"/>
      <c r="AN68" s="10"/>
      <c r="AO68" s="10"/>
      <c r="AP68" s="10"/>
      <c r="AQ68" s="18"/>
      <c r="AR68" s="10"/>
      <c r="AS68" s="10"/>
      <c r="AT68" s="10"/>
      <c r="AU68" s="10"/>
      <c r="AV68" s="10"/>
      <c r="AW68" s="10"/>
      <c r="AX68" s="10"/>
      <c r="AY68" s="10"/>
      <c r="AZ68" s="10"/>
      <c r="BA68" s="10"/>
      <c r="BB68" s="10"/>
      <c r="BC68" s="10"/>
      <c r="BD68" s="10"/>
      <c r="BE68" s="10"/>
      <c r="BF68" s="10"/>
      <c r="BG68" s="18"/>
      <c r="BH68" s="10"/>
      <c r="BI68" s="10"/>
      <c r="BJ68" s="10"/>
      <c r="BK68" s="10"/>
      <c r="BL68" s="10"/>
      <c r="BM68" s="10"/>
      <c r="BN68" s="10"/>
      <c r="BO68" s="10"/>
      <c r="BP68" s="10"/>
      <c r="BQ68" s="10"/>
      <c r="BR68" s="10"/>
      <c r="BS68" s="10"/>
      <c r="BT68" s="10"/>
      <c r="BU68" s="18"/>
      <c r="BV68" s="10"/>
      <c r="BW68" s="10"/>
      <c r="BX68" s="10"/>
      <c r="BY68" s="10"/>
      <c r="BZ68" s="10"/>
      <c r="CA68" s="10"/>
      <c r="CB68" s="10"/>
      <c r="CC68" s="10"/>
      <c r="CD68" s="10"/>
      <c r="CE68" s="10"/>
      <c r="CF68" s="10"/>
      <c r="CG68" s="10"/>
      <c r="CH68" s="10"/>
      <c r="CI68" s="10"/>
      <c r="CJ68" s="10"/>
      <c r="CK68" s="10"/>
      <c r="CL68" s="10"/>
      <c r="CM68" s="10"/>
      <c r="CN68" s="10"/>
      <c r="CO68" s="10"/>
      <c r="CP68" s="10"/>
      <c r="CQ68" s="18"/>
      <c r="CR68" s="10"/>
      <c r="CS68" s="10"/>
      <c r="CT68" s="10"/>
      <c r="CU68" s="10"/>
      <c r="CV68" s="10"/>
      <c r="CW68" s="10"/>
      <c r="CX68" s="10"/>
      <c r="CY68" s="10"/>
      <c r="CZ68" s="10"/>
      <c r="DA68" s="10"/>
      <c r="DB68" s="10"/>
      <c r="DC68" s="10"/>
      <c r="DD68" s="10"/>
      <c r="DE68" s="18"/>
    </row>
    <row r="69" spans="16:109" ht="6" customHeight="1">
      <c r="P69" s="3"/>
      <c r="Q69" s="10"/>
      <c r="R69" s="10"/>
      <c r="S69" s="10"/>
      <c r="T69" s="10"/>
      <c r="U69" s="10"/>
      <c r="V69" s="10"/>
      <c r="W69" s="10"/>
      <c r="X69" s="10"/>
      <c r="Y69" s="10"/>
      <c r="Z69" s="10"/>
      <c r="AA69" s="10"/>
      <c r="AB69" s="10"/>
      <c r="AC69" s="10"/>
      <c r="AD69" s="3"/>
      <c r="AE69" s="10"/>
      <c r="AF69" s="10"/>
      <c r="AG69" s="10"/>
      <c r="AH69" s="10"/>
      <c r="AI69" s="10"/>
      <c r="AJ69" s="10"/>
      <c r="AK69" s="10"/>
      <c r="AL69" s="10"/>
      <c r="AM69" s="10"/>
      <c r="AN69" s="10"/>
      <c r="AO69" s="10"/>
      <c r="AP69" s="10"/>
      <c r="AQ69" s="18"/>
      <c r="AR69" s="10"/>
      <c r="AS69" s="10"/>
      <c r="AT69" s="10"/>
      <c r="AU69" s="10"/>
      <c r="AV69" s="10"/>
      <c r="AW69" s="10"/>
      <c r="AX69" s="10"/>
      <c r="AY69" s="10"/>
      <c r="AZ69" s="10"/>
      <c r="BA69" s="10"/>
      <c r="BB69" s="10"/>
      <c r="BC69" s="10"/>
      <c r="BD69" s="10"/>
      <c r="BE69" s="10"/>
      <c r="BF69" s="10"/>
      <c r="BG69" s="18"/>
      <c r="BH69" s="10"/>
      <c r="BI69" s="10"/>
      <c r="BJ69" s="10"/>
      <c r="BK69" s="10"/>
      <c r="BL69" s="10"/>
      <c r="BM69" s="10"/>
      <c r="BN69" s="10"/>
      <c r="BO69" s="10"/>
      <c r="BP69" s="10"/>
      <c r="BQ69" s="10"/>
      <c r="BR69" s="10"/>
      <c r="BS69" s="10"/>
      <c r="BT69" s="10"/>
      <c r="BU69" s="18"/>
      <c r="BV69" s="10"/>
      <c r="BW69" s="10"/>
      <c r="BX69" s="10"/>
      <c r="BY69" s="10"/>
      <c r="BZ69" s="10"/>
      <c r="CA69" s="10"/>
      <c r="CB69" s="10"/>
      <c r="CC69" s="10"/>
      <c r="CD69" s="10"/>
      <c r="CE69" s="10"/>
      <c r="CF69" s="10"/>
      <c r="CG69" s="10"/>
      <c r="CH69" s="10"/>
      <c r="CI69" s="10"/>
      <c r="CJ69" s="10"/>
      <c r="CK69" s="10"/>
      <c r="CL69" s="10"/>
      <c r="CM69" s="10"/>
      <c r="CN69" s="10"/>
      <c r="CO69" s="10"/>
      <c r="CP69" s="10"/>
      <c r="CQ69" s="18"/>
      <c r="CR69" s="10"/>
      <c r="CS69" s="10"/>
      <c r="CT69" s="10"/>
      <c r="CU69" s="10"/>
      <c r="CV69" s="10"/>
      <c r="CW69" s="10"/>
      <c r="CX69" s="10"/>
      <c r="CY69" s="10"/>
      <c r="CZ69" s="10"/>
      <c r="DA69" s="10"/>
      <c r="DB69" s="10"/>
      <c r="DC69" s="10"/>
      <c r="DD69" s="10"/>
      <c r="DE69" s="18"/>
    </row>
    <row r="70" spans="16:109" ht="6" customHeight="1">
      <c r="P70" s="3"/>
      <c r="Q70" s="10"/>
      <c r="R70" s="10"/>
      <c r="S70" s="10"/>
      <c r="T70" s="10"/>
      <c r="U70" s="10"/>
      <c r="V70" s="10"/>
      <c r="W70" s="10"/>
      <c r="X70" s="10"/>
      <c r="Y70" s="10"/>
      <c r="Z70" s="10"/>
      <c r="AA70" s="10"/>
      <c r="AB70" s="10"/>
      <c r="AC70" s="10"/>
      <c r="AD70" s="3"/>
      <c r="AE70" s="10"/>
      <c r="AF70" s="10"/>
      <c r="AG70" s="10"/>
      <c r="AH70" s="10"/>
      <c r="AI70" s="10"/>
      <c r="AJ70" s="10"/>
      <c r="AK70" s="10"/>
      <c r="AL70" s="10"/>
      <c r="AM70" s="10"/>
      <c r="AN70" s="10"/>
      <c r="AO70" s="10"/>
      <c r="AP70" s="10"/>
      <c r="AQ70" s="18"/>
      <c r="AR70" s="10"/>
      <c r="AS70" s="10"/>
      <c r="AT70" s="10"/>
      <c r="AU70" s="10"/>
      <c r="AV70" s="10"/>
      <c r="AW70" s="10"/>
      <c r="AX70" s="10"/>
      <c r="AY70" s="10"/>
      <c r="AZ70" s="10"/>
      <c r="BA70" s="10"/>
      <c r="BB70" s="10"/>
      <c r="BC70" s="10"/>
      <c r="BD70" s="10"/>
      <c r="BE70" s="10"/>
      <c r="BF70" s="10"/>
      <c r="BG70" s="18"/>
      <c r="BH70" s="10"/>
      <c r="BI70" s="10"/>
      <c r="BJ70" s="10"/>
      <c r="BK70" s="10"/>
      <c r="BL70" s="10"/>
      <c r="BM70" s="10"/>
      <c r="BN70" s="10"/>
      <c r="BO70" s="10"/>
      <c r="BP70" s="10"/>
      <c r="BQ70" s="10"/>
      <c r="BR70" s="10"/>
      <c r="BS70" s="10"/>
      <c r="BT70" s="10"/>
      <c r="BU70" s="18"/>
      <c r="BV70" s="10"/>
      <c r="BW70" s="10"/>
      <c r="BX70" s="10"/>
      <c r="BY70" s="10"/>
      <c r="BZ70" s="10"/>
      <c r="CA70" s="10"/>
      <c r="CB70" s="10"/>
      <c r="CC70" s="10"/>
      <c r="CD70" s="10"/>
      <c r="CE70" s="10"/>
      <c r="CF70" s="10"/>
      <c r="CG70" s="10"/>
      <c r="CH70" s="10"/>
      <c r="CI70" s="10"/>
      <c r="CJ70" s="10"/>
      <c r="CK70" s="10"/>
      <c r="CL70" s="10"/>
      <c r="CM70" s="10"/>
      <c r="CN70" s="10"/>
      <c r="CO70" s="10"/>
      <c r="CP70" s="10"/>
      <c r="CQ70" s="18"/>
      <c r="CR70" s="10"/>
      <c r="CS70" s="10"/>
      <c r="CT70" s="10"/>
      <c r="CU70" s="10"/>
      <c r="CV70" s="10"/>
      <c r="CW70" s="10"/>
      <c r="CX70" s="10"/>
      <c r="CY70" s="10"/>
      <c r="CZ70" s="10"/>
      <c r="DA70" s="10"/>
      <c r="DB70" s="10"/>
      <c r="DC70" s="10"/>
      <c r="DD70" s="10"/>
      <c r="DE70" s="18"/>
    </row>
    <row r="71" spans="16:109" ht="6" customHeight="1">
      <c r="P71" s="3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10"/>
      <c r="AD71" s="15"/>
      <c r="AE71" s="16"/>
      <c r="AF71" s="16"/>
      <c r="AG71" s="16"/>
      <c r="AH71" s="16"/>
      <c r="AI71" s="16"/>
      <c r="AJ71" s="16"/>
      <c r="AK71" s="16"/>
      <c r="AL71" s="16"/>
      <c r="AM71" s="16"/>
      <c r="AN71" s="16"/>
      <c r="AO71" s="16"/>
      <c r="AP71" s="16"/>
      <c r="AQ71" s="19"/>
      <c r="AR71" s="16"/>
      <c r="AS71" s="16"/>
      <c r="AT71" s="16"/>
      <c r="AU71" s="16"/>
      <c r="AV71" s="16"/>
      <c r="AW71" s="16"/>
      <c r="AX71" s="16"/>
      <c r="AY71" s="16"/>
      <c r="AZ71" s="16"/>
      <c r="BA71" s="16"/>
      <c r="BB71" s="16"/>
      <c r="BC71" s="16"/>
      <c r="BD71" s="16"/>
      <c r="BE71" s="16"/>
      <c r="BF71" s="16"/>
      <c r="BG71" s="19"/>
      <c r="BH71" s="16"/>
      <c r="BI71" s="16"/>
      <c r="BJ71" s="16"/>
      <c r="BK71" s="16"/>
      <c r="BL71" s="16"/>
      <c r="BM71" s="16"/>
      <c r="BN71" s="16"/>
      <c r="BO71" s="16"/>
      <c r="BP71" s="16"/>
      <c r="BQ71" s="16"/>
      <c r="BR71" s="16"/>
      <c r="BS71" s="16"/>
      <c r="BT71" s="16"/>
      <c r="BU71" s="19"/>
      <c r="BV71" s="16"/>
      <c r="BW71" s="16"/>
      <c r="BX71" s="16"/>
      <c r="BY71" s="16"/>
      <c r="BZ71" s="16"/>
      <c r="CA71" s="16"/>
      <c r="CB71" s="16"/>
      <c r="CC71" s="16"/>
      <c r="CD71" s="16"/>
      <c r="CE71" s="16"/>
      <c r="CF71" s="16"/>
      <c r="CG71" s="16"/>
      <c r="CH71" s="16"/>
      <c r="CI71" s="16"/>
      <c r="CJ71" s="16"/>
      <c r="CK71" s="16"/>
      <c r="CL71" s="16"/>
      <c r="CM71" s="16"/>
      <c r="CN71" s="16"/>
      <c r="CO71" s="16"/>
      <c r="CP71" s="16"/>
      <c r="CQ71" s="19"/>
      <c r="CR71" s="10"/>
      <c r="CS71" s="10"/>
      <c r="CT71" s="10"/>
      <c r="CU71" s="10"/>
      <c r="CV71" s="10"/>
      <c r="CW71" s="10"/>
      <c r="CX71" s="10"/>
      <c r="CY71" s="10"/>
      <c r="CZ71" s="10"/>
      <c r="DA71" s="10"/>
      <c r="DB71" s="10"/>
      <c r="DC71" s="10"/>
      <c r="DD71" s="10"/>
      <c r="DE71" s="18"/>
    </row>
    <row r="72" spans="16:109" ht="6" customHeight="1">
      <c r="P72" s="3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10"/>
      <c r="AD72" s="3"/>
      <c r="AE72" s="10"/>
      <c r="AF72" s="10"/>
      <c r="AG72" s="10"/>
      <c r="AH72" s="10"/>
      <c r="AI72" s="10"/>
      <c r="AJ72" s="10"/>
      <c r="AK72" s="10"/>
      <c r="AL72" s="10"/>
      <c r="AM72" s="10"/>
      <c r="AN72" s="10"/>
      <c r="AO72" s="10"/>
      <c r="AP72" s="10"/>
      <c r="AQ72" s="10"/>
      <c r="AR72" s="10"/>
      <c r="AS72" s="10"/>
      <c r="AT72" s="10"/>
      <c r="AU72" s="10"/>
      <c r="AV72" s="10"/>
      <c r="AW72" s="10"/>
      <c r="AX72" s="10"/>
      <c r="AY72" s="10"/>
      <c r="AZ72" s="10"/>
      <c r="BA72" s="10"/>
      <c r="BB72" s="10"/>
      <c r="BC72" s="10"/>
      <c r="BD72" s="10"/>
      <c r="BE72" s="10"/>
      <c r="BF72" s="10"/>
      <c r="BG72" s="18"/>
      <c r="BH72" s="10"/>
      <c r="BI72" s="10"/>
      <c r="BJ72" s="10"/>
      <c r="BK72" s="10"/>
      <c r="BL72" s="10"/>
      <c r="BM72" s="10"/>
      <c r="BN72" s="10"/>
      <c r="BO72" s="10"/>
      <c r="BP72" s="10"/>
      <c r="BQ72" s="10"/>
      <c r="BR72" s="10"/>
      <c r="BS72" s="10"/>
      <c r="BT72" s="10"/>
      <c r="BU72" s="10"/>
      <c r="BV72" s="10"/>
      <c r="BW72" s="10"/>
      <c r="BX72" s="10"/>
      <c r="BY72" s="10"/>
      <c r="BZ72" s="10"/>
      <c r="CA72" s="10"/>
      <c r="CB72" s="10"/>
      <c r="CC72" s="10"/>
      <c r="CD72" s="10"/>
      <c r="CE72" s="10"/>
      <c r="CF72" s="10"/>
      <c r="CG72" s="10"/>
      <c r="CH72" s="10"/>
      <c r="CI72" s="10"/>
      <c r="CJ72" s="10"/>
      <c r="CK72" s="10"/>
      <c r="CL72" s="10"/>
      <c r="CM72" s="10"/>
      <c r="CN72" s="10"/>
      <c r="CO72" s="10"/>
      <c r="CP72" s="10"/>
      <c r="CQ72" s="18"/>
      <c r="CR72" s="10"/>
      <c r="CS72" s="10"/>
      <c r="CT72" s="10"/>
      <c r="CU72" s="10"/>
      <c r="CV72" s="10"/>
      <c r="CW72" s="10"/>
      <c r="CX72" s="10"/>
      <c r="CY72" s="10"/>
      <c r="CZ72" s="10"/>
      <c r="DA72" s="10"/>
      <c r="DB72" s="10"/>
      <c r="DC72" s="10"/>
      <c r="DD72" s="10"/>
      <c r="DE72" s="18"/>
    </row>
    <row r="73" spans="16:109" ht="6" customHeight="1">
      <c r="P73" s="3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10"/>
      <c r="AD73" s="15"/>
      <c r="AE73" s="16"/>
      <c r="AF73" s="16"/>
      <c r="AG73" s="16"/>
      <c r="AH73" s="16"/>
      <c r="AI73" s="16"/>
      <c r="AJ73" s="16"/>
      <c r="AK73" s="16"/>
      <c r="AL73" s="16"/>
      <c r="AM73" s="16"/>
      <c r="AN73" s="16"/>
      <c r="AO73" s="16"/>
      <c r="AP73" s="16"/>
      <c r="AQ73" s="16"/>
      <c r="AR73" s="16"/>
      <c r="AS73" s="16"/>
      <c r="AT73" s="16"/>
      <c r="AU73" s="16"/>
      <c r="AV73" s="16"/>
      <c r="AW73" s="16"/>
      <c r="AX73" s="16"/>
      <c r="AY73" s="16"/>
      <c r="AZ73" s="16"/>
      <c r="BA73" s="16"/>
      <c r="BB73" s="16"/>
      <c r="BC73" s="16"/>
      <c r="BD73" s="16"/>
      <c r="BE73" s="16"/>
      <c r="BF73" s="16"/>
      <c r="BG73" s="19"/>
      <c r="BH73" s="16"/>
      <c r="BI73" s="16"/>
      <c r="BJ73" s="16"/>
      <c r="BK73" s="16"/>
      <c r="BL73" s="16"/>
      <c r="BM73" s="16"/>
      <c r="BN73" s="16"/>
      <c r="BO73" s="16"/>
      <c r="BP73" s="16"/>
      <c r="BQ73" s="16"/>
      <c r="BR73" s="16"/>
      <c r="BS73" s="16"/>
      <c r="BT73" s="16"/>
      <c r="BU73" s="16"/>
      <c r="BV73" s="16"/>
      <c r="BW73" s="16"/>
      <c r="BX73" s="16"/>
      <c r="BY73" s="16"/>
      <c r="BZ73" s="16"/>
      <c r="CA73" s="16"/>
      <c r="CB73" s="16"/>
      <c r="CC73" s="16"/>
      <c r="CD73" s="16"/>
      <c r="CE73" s="16"/>
      <c r="CF73" s="16"/>
      <c r="CG73" s="16"/>
      <c r="CH73" s="16"/>
      <c r="CI73" s="16"/>
      <c r="CJ73" s="16"/>
      <c r="CK73" s="16"/>
      <c r="CL73" s="16"/>
      <c r="CM73" s="16"/>
      <c r="CN73" s="16"/>
      <c r="CO73" s="16"/>
      <c r="CP73" s="16"/>
      <c r="CQ73" s="19"/>
      <c r="CR73" s="10"/>
      <c r="CS73" s="10"/>
      <c r="CT73" s="10"/>
      <c r="CU73" s="10"/>
      <c r="CV73" s="10"/>
      <c r="CW73" s="10"/>
      <c r="CX73" s="10"/>
      <c r="CY73" s="10"/>
      <c r="CZ73" s="10"/>
      <c r="DA73" s="10"/>
      <c r="DB73" s="10"/>
      <c r="DC73" s="10"/>
      <c r="DD73" s="10"/>
      <c r="DE73" s="18"/>
    </row>
    <row r="74" spans="16:109" ht="6" customHeight="1">
      <c r="P74" s="3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  <c r="AC74" s="10"/>
      <c r="AD74" s="10"/>
      <c r="AE74" s="10"/>
      <c r="AF74" s="10"/>
      <c r="AG74" s="10"/>
      <c r="AH74" s="10"/>
      <c r="AI74" s="10"/>
      <c r="AJ74" s="10"/>
      <c r="AK74" s="10"/>
      <c r="AL74" s="10"/>
      <c r="AM74" s="10"/>
      <c r="AN74" s="10"/>
      <c r="AO74" s="10"/>
      <c r="AP74" s="10"/>
      <c r="AQ74" s="10"/>
      <c r="AR74" s="10"/>
      <c r="AS74" s="10"/>
      <c r="AT74" s="10"/>
      <c r="AU74" s="10"/>
      <c r="AV74" s="10"/>
      <c r="AW74" s="10"/>
      <c r="AX74" s="10"/>
      <c r="AY74" s="10"/>
      <c r="AZ74" s="10"/>
      <c r="BA74" s="10"/>
      <c r="BB74" s="10"/>
      <c r="BC74" s="10"/>
      <c r="BD74" s="10"/>
      <c r="BE74" s="10"/>
      <c r="BF74" s="10"/>
      <c r="BG74" s="18"/>
      <c r="BH74" s="10"/>
      <c r="BI74" s="10"/>
      <c r="BJ74" s="10"/>
      <c r="BK74" s="10"/>
      <c r="BL74" s="10"/>
      <c r="BM74" s="10"/>
      <c r="BN74" s="10"/>
      <c r="BO74" s="10"/>
      <c r="BP74" s="10"/>
      <c r="BQ74" s="10"/>
      <c r="BR74" s="10"/>
      <c r="BS74" s="10"/>
      <c r="BT74" s="10"/>
      <c r="BU74" s="10"/>
      <c r="BV74" s="10"/>
      <c r="BW74" s="10"/>
      <c r="BX74" s="10"/>
      <c r="BY74" s="10"/>
      <c r="BZ74" s="10"/>
      <c r="CA74" s="10"/>
      <c r="CB74" s="10"/>
      <c r="CC74" s="10"/>
      <c r="CD74" s="10"/>
      <c r="CE74" s="10"/>
      <c r="CF74" s="10"/>
      <c r="CG74" s="10"/>
      <c r="CH74" s="10"/>
      <c r="CI74" s="10"/>
      <c r="CJ74" s="10"/>
      <c r="CK74" s="10"/>
      <c r="CL74" s="10"/>
      <c r="CM74" s="10"/>
      <c r="CN74" s="10"/>
      <c r="CO74" s="10"/>
      <c r="CP74" s="10"/>
      <c r="CQ74" s="10"/>
      <c r="CR74" s="10"/>
      <c r="CS74" s="10"/>
      <c r="CT74" s="10"/>
      <c r="CU74" s="10"/>
      <c r="CV74" s="10"/>
      <c r="CW74" s="10"/>
      <c r="CX74" s="10"/>
      <c r="CY74" s="10"/>
      <c r="CZ74" s="10"/>
      <c r="DA74" s="10"/>
      <c r="DB74" s="10"/>
      <c r="DC74" s="10"/>
      <c r="DD74" s="10"/>
      <c r="DE74" s="18"/>
    </row>
    <row r="75" spans="16:109" ht="6" customHeight="1">
      <c r="P75" s="3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  <c r="AC75" s="10"/>
      <c r="AD75" s="10"/>
      <c r="AE75" s="10"/>
      <c r="AF75" s="10"/>
      <c r="AG75" s="10"/>
      <c r="AH75" s="10"/>
      <c r="AI75" s="10"/>
      <c r="AJ75" s="10"/>
      <c r="AK75" s="10"/>
      <c r="AL75" s="10"/>
      <c r="AM75" s="10"/>
      <c r="AN75" s="10"/>
      <c r="AO75" s="10"/>
      <c r="AP75" s="10"/>
      <c r="AQ75" s="10"/>
      <c r="AR75" s="10"/>
      <c r="AS75" s="10"/>
      <c r="AT75" s="10"/>
      <c r="AU75" s="10"/>
      <c r="AV75" s="10"/>
      <c r="AW75" s="10"/>
      <c r="AX75" s="10"/>
      <c r="AY75" s="10"/>
      <c r="AZ75" s="10"/>
      <c r="BA75" s="10"/>
      <c r="BB75" s="10"/>
      <c r="BC75" s="10"/>
      <c r="BD75" s="10"/>
      <c r="BE75" s="10"/>
      <c r="BF75" s="10"/>
      <c r="BG75" s="18"/>
      <c r="BH75" s="10"/>
      <c r="BI75" s="10"/>
      <c r="BJ75" s="10"/>
      <c r="BK75" s="10"/>
      <c r="BL75" s="10"/>
      <c r="BM75" s="10"/>
      <c r="BN75" s="10"/>
      <c r="BO75" s="10"/>
      <c r="BP75" s="10"/>
      <c r="BQ75" s="10"/>
      <c r="BR75" s="10"/>
      <c r="BS75" s="10"/>
      <c r="BT75" s="10"/>
      <c r="BU75" s="10"/>
      <c r="BV75" s="10"/>
      <c r="BW75" s="10"/>
      <c r="BX75" s="10"/>
      <c r="BY75" s="10"/>
      <c r="BZ75" s="10"/>
      <c r="CA75" s="10"/>
      <c r="CB75" s="10"/>
      <c r="CC75" s="10"/>
      <c r="CD75" s="10"/>
      <c r="CE75" s="10"/>
      <c r="CF75" s="10"/>
      <c r="CG75" s="10"/>
      <c r="CH75" s="10"/>
      <c r="CI75" s="10"/>
      <c r="CJ75" s="10"/>
      <c r="CK75" s="10"/>
      <c r="CL75" s="10"/>
      <c r="CM75" s="10"/>
      <c r="CN75" s="10"/>
      <c r="CO75" s="10"/>
      <c r="CP75" s="10"/>
      <c r="CQ75" s="10"/>
      <c r="CR75" s="10"/>
      <c r="CS75" s="10"/>
      <c r="CT75" s="10"/>
      <c r="CU75" s="10"/>
      <c r="CV75" s="10"/>
      <c r="CW75" s="10"/>
      <c r="CX75" s="10"/>
      <c r="CY75" s="10"/>
      <c r="CZ75" s="10"/>
      <c r="DA75" s="10"/>
      <c r="DB75" s="10"/>
      <c r="DC75" s="10"/>
      <c r="DD75" s="10"/>
      <c r="DE75" s="18"/>
    </row>
    <row r="76" spans="16:109" ht="6" customHeight="1">
      <c r="P76" s="3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  <c r="AC76" s="10"/>
      <c r="AD76" s="10"/>
      <c r="AE76" s="10"/>
      <c r="AF76" s="10"/>
      <c r="AG76" s="10"/>
      <c r="AH76" s="10"/>
      <c r="AI76" s="10"/>
      <c r="AJ76" s="10"/>
      <c r="AK76" s="10"/>
      <c r="AL76" s="10"/>
      <c r="AM76" s="10"/>
      <c r="AN76" s="10"/>
      <c r="AO76" s="10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"/>
      <c r="BC76" s="10"/>
      <c r="BD76" s="10"/>
      <c r="BE76" s="10"/>
      <c r="BF76" s="10"/>
      <c r="BG76" s="10"/>
      <c r="BH76" s="10"/>
      <c r="BI76" s="10"/>
      <c r="BJ76" s="10"/>
      <c r="BK76" s="10"/>
      <c r="BL76" s="10"/>
      <c r="BM76" s="10"/>
      <c r="BN76" s="10"/>
      <c r="BO76" s="10"/>
      <c r="BP76" s="10"/>
      <c r="BQ76" s="10"/>
      <c r="BR76" s="10"/>
      <c r="BS76" s="10"/>
      <c r="BT76" s="10"/>
      <c r="BU76" s="10"/>
      <c r="BV76" s="10"/>
      <c r="BW76" s="10"/>
      <c r="BX76" s="10"/>
      <c r="BY76" s="10"/>
      <c r="BZ76" s="10"/>
      <c r="CA76" s="10"/>
      <c r="CB76" s="10"/>
      <c r="CC76" s="10"/>
      <c r="CD76" s="10"/>
      <c r="CE76" s="10"/>
      <c r="CF76" s="10"/>
      <c r="CG76" s="10"/>
      <c r="CH76" s="10"/>
      <c r="CI76" s="10"/>
      <c r="CJ76" s="10"/>
      <c r="CK76" s="10"/>
      <c r="CL76" s="10"/>
      <c r="CM76" s="10"/>
      <c r="CN76" s="10"/>
      <c r="CO76" s="10"/>
      <c r="CP76" s="10"/>
      <c r="CQ76" s="10"/>
      <c r="CR76" s="10"/>
      <c r="CS76" s="10"/>
      <c r="CT76" s="10"/>
      <c r="CU76" s="10"/>
      <c r="CV76" s="10"/>
      <c r="CW76" s="10"/>
      <c r="CX76" s="10"/>
      <c r="CY76" s="10"/>
      <c r="CZ76" s="10"/>
      <c r="DA76" s="10"/>
      <c r="DB76" s="10"/>
      <c r="DC76" s="10"/>
      <c r="DD76" s="10"/>
      <c r="DE76" s="18"/>
    </row>
    <row r="77" spans="16:109" ht="6" customHeight="1">
      <c r="P77" s="3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  <c r="AC77" s="10"/>
      <c r="AD77" s="10"/>
      <c r="AE77" s="10"/>
      <c r="AF77" s="10"/>
      <c r="AG77" s="10"/>
      <c r="AH77" s="10"/>
      <c r="AI77" s="10"/>
      <c r="AJ77" s="10"/>
      <c r="AK77" s="10"/>
      <c r="AL77" s="10"/>
      <c r="AM77" s="10"/>
      <c r="AN77" s="10"/>
      <c r="AO77" s="10"/>
      <c r="AP77" s="10"/>
      <c r="AQ77" s="10"/>
      <c r="AR77" s="10"/>
      <c r="AS77" s="10"/>
      <c r="AT77" s="10"/>
      <c r="AU77" s="10"/>
      <c r="AV77" s="10"/>
      <c r="AW77" s="10"/>
      <c r="AX77" s="10"/>
      <c r="AY77" s="10"/>
      <c r="AZ77" s="10"/>
      <c r="BA77" s="10"/>
      <c r="BB77" s="10"/>
      <c r="BC77" s="10"/>
      <c r="BD77" s="10"/>
      <c r="BE77" s="10"/>
      <c r="BF77" s="10"/>
      <c r="BG77" s="10"/>
      <c r="BH77" s="10"/>
      <c r="BI77" s="10"/>
      <c r="BJ77" s="10"/>
      <c r="BK77" s="10"/>
      <c r="BL77" s="10"/>
      <c r="BM77" s="10"/>
      <c r="BN77" s="10"/>
      <c r="BO77" s="10"/>
      <c r="BP77" s="10"/>
      <c r="BQ77" s="10"/>
      <c r="BR77" s="10"/>
      <c r="BS77" s="10"/>
      <c r="BT77" s="10"/>
      <c r="BU77" s="10"/>
      <c r="BV77" s="10"/>
      <c r="BW77" s="10"/>
      <c r="BX77" s="10"/>
      <c r="BY77" s="10"/>
      <c r="BZ77" s="10"/>
      <c r="CA77" s="10"/>
      <c r="CB77" s="10"/>
      <c r="CC77" s="10"/>
      <c r="CD77" s="10"/>
      <c r="CE77" s="10"/>
      <c r="CF77" s="10"/>
      <c r="CG77" s="10"/>
      <c r="CH77" s="10"/>
      <c r="CI77" s="10"/>
      <c r="CJ77" s="10"/>
      <c r="CK77" s="10"/>
      <c r="CL77" s="10"/>
      <c r="CM77" s="10"/>
      <c r="CN77" s="10"/>
      <c r="CO77" s="10"/>
      <c r="CP77" s="10"/>
      <c r="CQ77" s="10"/>
      <c r="CR77" s="10"/>
      <c r="CS77" s="10"/>
      <c r="CT77" s="10"/>
      <c r="CU77" s="10"/>
      <c r="CV77" s="10"/>
      <c r="CW77" s="10"/>
      <c r="CX77" s="10"/>
      <c r="CY77" s="10"/>
      <c r="CZ77" s="10"/>
      <c r="DA77" s="10"/>
      <c r="DB77" s="10"/>
      <c r="DC77" s="10"/>
      <c r="DD77" s="10"/>
      <c r="DE77" s="18"/>
    </row>
    <row r="78" spans="16:109" ht="6" customHeight="1">
      <c r="P78" s="3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  <c r="AC78" s="10"/>
      <c r="AD78" s="10"/>
      <c r="AE78" s="10"/>
      <c r="AF78" s="10"/>
      <c r="AG78" s="10"/>
      <c r="AH78" s="10"/>
      <c r="AI78" s="10"/>
      <c r="AJ78" s="10"/>
      <c r="AK78" s="10"/>
      <c r="AL78" s="10"/>
      <c r="AM78" s="10"/>
      <c r="AN78" s="10"/>
      <c r="AO78" s="10"/>
      <c r="AP78" s="10"/>
      <c r="AQ78" s="10"/>
      <c r="AR78" s="10"/>
      <c r="AS78" s="10"/>
      <c r="AT78" s="10"/>
      <c r="AU78" s="10"/>
      <c r="AV78" s="10"/>
      <c r="AW78" s="10"/>
      <c r="AX78" s="10"/>
      <c r="AY78" s="10"/>
      <c r="AZ78" s="10"/>
      <c r="BA78" s="10"/>
      <c r="BB78" s="10"/>
      <c r="BC78" s="10"/>
      <c r="BD78" s="10"/>
      <c r="BE78" s="10"/>
      <c r="BF78" s="14"/>
      <c r="BG78" s="12"/>
      <c r="BH78" s="12"/>
      <c r="BI78" s="17"/>
      <c r="BJ78" s="10"/>
      <c r="BK78" s="10"/>
      <c r="BL78" s="10"/>
      <c r="BM78" s="10"/>
      <c r="BN78" s="10"/>
      <c r="BO78" s="10"/>
      <c r="BP78" s="10"/>
      <c r="BQ78" s="10"/>
      <c r="BR78" s="10"/>
      <c r="BS78" s="10"/>
      <c r="BT78" s="10"/>
      <c r="BU78" s="10"/>
      <c r="BV78" s="10"/>
      <c r="BW78" s="10"/>
      <c r="BX78" s="10"/>
      <c r="BY78" s="10"/>
      <c r="BZ78" s="10"/>
      <c r="CA78" s="10"/>
      <c r="CB78" s="10"/>
      <c r="CC78" s="10"/>
      <c r="CD78" s="10"/>
      <c r="CE78" s="10"/>
      <c r="CF78" s="10"/>
      <c r="CG78" s="10"/>
      <c r="CH78" s="10"/>
      <c r="CI78" s="10"/>
      <c r="CJ78" s="10"/>
      <c r="CK78" s="10"/>
      <c r="CL78" s="10"/>
      <c r="CM78" s="10"/>
      <c r="CN78" s="10"/>
      <c r="CO78" s="10"/>
      <c r="CP78" s="10"/>
      <c r="CQ78" s="10"/>
      <c r="CR78" s="10"/>
      <c r="CS78" s="10"/>
      <c r="CT78" s="10"/>
      <c r="CU78" s="10"/>
      <c r="CV78" s="10"/>
      <c r="CW78" s="10"/>
      <c r="CX78" s="10"/>
      <c r="CY78" s="10"/>
      <c r="CZ78" s="10"/>
      <c r="DA78" s="10"/>
      <c r="DB78" s="10"/>
      <c r="DC78" s="10"/>
      <c r="DD78" s="10"/>
      <c r="DE78" s="18"/>
    </row>
    <row r="79" spans="16:109" ht="6" customHeight="1">
      <c r="P79" s="3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  <c r="AC79" s="10"/>
      <c r="AD79" s="10"/>
      <c r="AE79" s="10"/>
      <c r="AF79" s="10"/>
      <c r="AG79" s="10"/>
      <c r="AH79" s="10"/>
      <c r="AI79" s="10"/>
      <c r="AJ79" s="10"/>
      <c r="AK79" s="10"/>
      <c r="AL79" s="10"/>
      <c r="AM79" s="10"/>
      <c r="AN79" s="10"/>
      <c r="AO79" s="10"/>
      <c r="AP79" s="10"/>
      <c r="AQ79" s="10"/>
      <c r="AR79" s="10"/>
      <c r="AS79" s="10"/>
      <c r="AT79" s="10"/>
      <c r="AU79" s="10"/>
      <c r="AV79" s="10"/>
      <c r="AW79" s="10"/>
      <c r="AX79" s="10"/>
      <c r="AY79" s="10"/>
      <c r="AZ79" s="10"/>
      <c r="BA79" s="10"/>
      <c r="BB79" s="10"/>
      <c r="BC79" s="10"/>
      <c r="BD79" s="10"/>
      <c r="BE79" s="10"/>
      <c r="BF79" s="3"/>
      <c r="BG79" s="10"/>
      <c r="BH79" s="10"/>
      <c r="BI79" s="18"/>
      <c r="BJ79" s="10"/>
      <c r="BK79" s="10"/>
      <c r="BL79" s="10"/>
      <c r="BM79" s="10"/>
      <c r="BN79" s="10"/>
      <c r="BO79" s="10"/>
      <c r="BP79" s="10"/>
      <c r="BQ79" s="10"/>
      <c r="BR79" s="10"/>
      <c r="BS79" s="10"/>
      <c r="BT79" s="10"/>
      <c r="BU79" s="10"/>
      <c r="BV79" s="10"/>
      <c r="BW79" s="10"/>
      <c r="BX79" s="10"/>
      <c r="BY79" s="10"/>
      <c r="BZ79" s="10"/>
      <c r="CA79" s="10"/>
      <c r="CB79" s="10"/>
      <c r="CC79" s="10"/>
      <c r="CD79" s="10"/>
      <c r="CE79" s="10"/>
      <c r="CF79" s="10"/>
      <c r="CG79" s="10"/>
      <c r="CH79" s="10"/>
      <c r="CI79" s="10"/>
      <c r="CJ79" s="10"/>
      <c r="CK79" s="10"/>
      <c r="CL79" s="10"/>
      <c r="CM79" s="10"/>
      <c r="CN79" s="10"/>
      <c r="CO79" s="10"/>
      <c r="CP79" s="10"/>
      <c r="CQ79" s="10"/>
      <c r="CR79" s="10"/>
      <c r="CS79" s="10"/>
      <c r="CT79" s="10"/>
      <c r="CU79" s="10"/>
      <c r="CV79" s="10"/>
      <c r="CW79" s="10"/>
      <c r="CX79" s="10"/>
      <c r="CY79" s="10"/>
      <c r="CZ79" s="10"/>
      <c r="DA79" s="10"/>
      <c r="DB79" s="10"/>
      <c r="DC79" s="10"/>
      <c r="DD79" s="10"/>
      <c r="DE79" s="18"/>
    </row>
    <row r="80" spans="16:109" ht="6" customHeight="1">
      <c r="P80" s="3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  <c r="AC80" s="10"/>
      <c r="AD80" s="10"/>
      <c r="AE80" s="10"/>
      <c r="AF80" s="10"/>
      <c r="AG80" s="10"/>
      <c r="AH80" s="10"/>
      <c r="AI80" s="10"/>
      <c r="AJ80" s="10"/>
      <c r="AK80" s="10"/>
      <c r="AL80" s="10"/>
      <c r="AM80" s="10"/>
      <c r="AN80" s="10"/>
      <c r="AO80" s="10"/>
      <c r="AP80" s="10"/>
      <c r="AQ80" s="10"/>
      <c r="AR80" s="10"/>
      <c r="BC80" s="10"/>
      <c r="BD80" s="10"/>
      <c r="BE80" s="10"/>
      <c r="BF80" s="15"/>
      <c r="BG80" s="16"/>
      <c r="BH80" s="16"/>
      <c r="BI80" s="19"/>
      <c r="BJ80" s="10"/>
      <c r="BK80" s="10"/>
      <c r="BL80" s="10"/>
      <c r="BM80" s="10"/>
      <c r="BN80" s="10"/>
      <c r="BO80" s="10"/>
      <c r="BP80" s="10"/>
      <c r="BQ80" s="10"/>
      <c r="BR80" s="10"/>
      <c r="BS80" s="10"/>
      <c r="BT80" s="10"/>
      <c r="CC80" s="10"/>
      <c r="CD80" s="10"/>
      <c r="CE80" s="10"/>
      <c r="CF80" s="10"/>
      <c r="CG80" s="10"/>
      <c r="CH80" s="10"/>
      <c r="CI80" s="10"/>
      <c r="CJ80" s="10"/>
      <c r="CK80" s="10"/>
      <c r="CL80" s="10"/>
      <c r="CM80" s="10"/>
      <c r="CN80" s="10"/>
      <c r="CO80" s="10"/>
      <c r="CP80" s="10"/>
      <c r="CQ80" s="10"/>
      <c r="CR80" s="10"/>
      <c r="CS80" s="10"/>
      <c r="CT80" s="10"/>
      <c r="CU80" s="10"/>
      <c r="CV80" s="10"/>
      <c r="CW80" s="10"/>
      <c r="CX80" s="10"/>
      <c r="CY80" s="10"/>
      <c r="CZ80" s="10"/>
      <c r="DA80" s="10"/>
      <c r="DB80" s="10"/>
      <c r="DC80" s="10"/>
      <c r="DD80" s="10"/>
      <c r="DE80" s="18"/>
    </row>
    <row r="81" spans="16:109" ht="6" customHeight="1">
      <c r="P81" s="1"/>
      <c r="Q81" s="7"/>
      <c r="R81" s="7"/>
      <c r="S81" s="7"/>
      <c r="T81" s="7"/>
      <c r="U81" s="7"/>
      <c r="V81" s="7"/>
      <c r="W81" s="7"/>
      <c r="X81" s="11"/>
      <c r="Y81" s="10"/>
      <c r="Z81" s="10"/>
      <c r="AA81" s="10"/>
      <c r="AB81" s="10"/>
      <c r="AC81" s="10"/>
      <c r="AD81" s="10"/>
      <c r="AE81" s="10"/>
      <c r="AF81" s="10"/>
      <c r="AG81" s="10"/>
      <c r="AH81" s="10"/>
      <c r="AI81" s="10"/>
      <c r="AJ81" s="10"/>
      <c r="AK81" s="10"/>
      <c r="AL81" s="10"/>
      <c r="AM81" s="10"/>
      <c r="AN81" s="10"/>
      <c r="AO81" s="10"/>
      <c r="AP81" s="10"/>
      <c r="AQ81" s="10"/>
      <c r="AR81" s="10"/>
      <c r="BC81" s="10"/>
      <c r="BD81" s="10"/>
      <c r="BE81" s="10"/>
      <c r="BF81" s="10"/>
      <c r="BG81" s="10"/>
      <c r="BH81" s="10"/>
      <c r="BI81" s="10"/>
      <c r="BJ81" s="10"/>
      <c r="BK81" s="10"/>
      <c r="BL81" s="10"/>
      <c r="BM81" s="10"/>
      <c r="BN81" s="10"/>
      <c r="BO81" s="10"/>
      <c r="BP81" s="10"/>
      <c r="BQ81" s="10"/>
      <c r="BR81" s="10"/>
      <c r="BS81" s="10"/>
      <c r="BT81" s="10"/>
      <c r="CC81" s="10"/>
      <c r="CD81" s="10"/>
      <c r="CE81" s="10"/>
      <c r="CF81" s="10"/>
      <c r="CG81" s="10"/>
      <c r="CH81" s="10"/>
      <c r="CI81" s="10"/>
      <c r="CJ81" s="10"/>
      <c r="CK81" s="10"/>
      <c r="CL81" s="10"/>
      <c r="CM81" s="10"/>
      <c r="CN81" s="10"/>
      <c r="CO81" s="10"/>
      <c r="CP81" s="10"/>
      <c r="CQ81" s="10"/>
      <c r="CR81" s="10"/>
      <c r="CS81" s="10"/>
      <c r="CT81" s="10"/>
      <c r="CU81" s="10"/>
      <c r="CV81" s="10"/>
      <c r="CW81" s="1"/>
      <c r="CX81" s="7"/>
      <c r="CY81" s="7"/>
      <c r="CZ81" s="7"/>
      <c r="DA81" s="7"/>
      <c r="DB81" s="7"/>
      <c r="DC81" s="7"/>
      <c r="DD81" s="7"/>
      <c r="DE81" s="11"/>
    </row>
    <row r="82" spans="16:109" ht="6" customHeight="1">
      <c r="P82" s="2"/>
      <c r="Q82" s="8"/>
      <c r="R82" s="8"/>
      <c r="S82" s="8"/>
      <c r="T82" s="8"/>
      <c r="U82" s="8"/>
      <c r="V82" s="8"/>
      <c r="W82" s="8"/>
      <c r="X82" s="13"/>
      <c r="Y82" s="16"/>
      <c r="Z82" s="16"/>
      <c r="AA82" s="16"/>
      <c r="AB82" s="16"/>
      <c r="AC82" s="16"/>
      <c r="AD82" s="16"/>
      <c r="AE82" s="16"/>
      <c r="AF82" s="16"/>
      <c r="AG82" s="16"/>
      <c r="AH82" s="16"/>
      <c r="AI82" s="16"/>
      <c r="AJ82" s="16"/>
      <c r="AK82" s="16"/>
      <c r="AL82" s="16"/>
      <c r="AM82" s="16"/>
      <c r="AN82" s="16"/>
      <c r="AO82" s="16"/>
      <c r="AP82" s="16"/>
      <c r="AQ82" s="16"/>
      <c r="AR82" s="16"/>
      <c r="AS82" s="16"/>
      <c r="AT82" s="16"/>
      <c r="AU82" s="16"/>
      <c r="AV82" s="16"/>
      <c r="AW82" s="16"/>
      <c r="AX82" s="16"/>
      <c r="AY82" s="16"/>
      <c r="AZ82" s="16"/>
      <c r="BA82" s="16"/>
      <c r="BB82" s="16"/>
      <c r="BC82" s="16"/>
      <c r="BD82" s="16"/>
      <c r="BE82" s="16"/>
      <c r="BF82" s="16"/>
      <c r="BG82" s="16"/>
      <c r="BH82" s="16"/>
      <c r="BI82" s="16"/>
      <c r="BJ82" s="16"/>
      <c r="BK82" s="16"/>
      <c r="BL82" s="16"/>
      <c r="BM82" s="16"/>
      <c r="BN82" s="16"/>
      <c r="BO82" s="16"/>
      <c r="BP82" s="16"/>
      <c r="BQ82" s="16"/>
      <c r="BR82" s="16"/>
      <c r="BS82" s="16"/>
      <c r="BT82" s="16"/>
      <c r="BU82" s="16"/>
      <c r="BV82" s="16"/>
      <c r="BW82" s="16"/>
      <c r="BX82" s="16"/>
      <c r="BY82" s="16"/>
      <c r="BZ82" s="16"/>
      <c r="CA82" s="16"/>
      <c r="CB82" s="16"/>
      <c r="CC82" s="16"/>
      <c r="CD82" s="16"/>
      <c r="CE82" s="16"/>
      <c r="CF82" s="16"/>
      <c r="CG82" s="16"/>
      <c r="CH82" s="16"/>
      <c r="CI82" s="16"/>
      <c r="CJ82" s="16"/>
      <c r="CK82" s="16"/>
      <c r="CL82" s="16"/>
      <c r="CM82" s="16"/>
      <c r="CN82" s="16"/>
      <c r="CO82" s="16"/>
      <c r="CP82" s="16"/>
      <c r="CQ82" s="16"/>
      <c r="CR82" s="16"/>
      <c r="CS82" s="16"/>
      <c r="CT82" s="16"/>
      <c r="CU82" s="16"/>
      <c r="CV82" s="16"/>
      <c r="CW82" s="2"/>
      <c r="CX82" s="8"/>
      <c r="CY82" s="8"/>
      <c r="CZ82" s="8"/>
      <c r="DA82" s="8"/>
      <c r="DB82" s="8"/>
      <c r="DC82" s="8"/>
      <c r="DD82" s="8"/>
      <c r="DE82" s="13"/>
    </row>
  </sheetData>
  <sheetProtection/>
  <mergeCells count="18">
    <mergeCell ref="CU58:DO61"/>
    <mergeCell ref="AF23:AO28"/>
    <mergeCell ref="AX43:BF45"/>
    <mergeCell ref="BI43:BQ45"/>
    <mergeCell ref="Q45:Z47"/>
    <mergeCell ref="AE8:AM10"/>
    <mergeCell ref="Q10:AB12"/>
    <mergeCell ref="CV10:DE12"/>
    <mergeCell ref="L2:DE2"/>
    <mergeCell ref="E3:AA3"/>
    <mergeCell ref="D4:DI4"/>
    <mergeCell ref="E5:DE5"/>
    <mergeCell ref="E6:DG6"/>
    <mergeCell ref="CU62:DO64"/>
    <mergeCell ref="CY46:DI48"/>
    <mergeCell ref="AX47:BF49"/>
    <mergeCell ref="BI47:BQ49"/>
    <mergeCell ref="AF57:AN61"/>
  </mergeCells>
  <printOptions/>
  <pageMargins left="0" right="0" top="0.75" bottom="0.75" header="0.31" footer="0.31"/>
  <pageSetup horizontalDpi="1200" verticalDpi="12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10.00390625" defaultRowHeight="13.5" customHeight="1"/>
  <sheetData/>
  <sheetProtection/>
  <printOptions/>
  <pageMargins left="0.7" right="0.7" top="0.75" bottom="0.75" header="0.3" footer="0.3"/>
  <pageSetup horizontalDpi="600" verticalDpi="6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" footer="0.51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川並和之</dc:creator>
  <cp:keywords/>
  <dc:description/>
  <cp:lastModifiedBy>kawanamikazuyuki</cp:lastModifiedBy>
  <cp:lastPrinted>2019-01-20T10:16:51Z</cp:lastPrinted>
  <dcterms:created xsi:type="dcterms:W3CDTF">2011-05-12T22:51:52Z</dcterms:created>
  <dcterms:modified xsi:type="dcterms:W3CDTF">2019-10-02T00:01:17Z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1041-10.2.0.5820</vt:lpwstr>
  </property>
</Properties>
</file>